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Учреждения!$29:$30</definedName>
    <definedName name="_xlnm.Print_Area" localSheetId="1">'Муниципальные районы'!$A$1:$P$22</definedName>
    <definedName name="_xlnm.Print_Area" localSheetId="0">Учреждения!$A$1:$E$64</definedName>
  </definedNames>
  <calcPr calcId="145621" refMode="R1C1"/>
</workbook>
</file>

<file path=xl/calcChain.xml><?xml version="1.0" encoding="utf-8"?>
<calcChain xmlns="http://schemas.openxmlformats.org/spreadsheetml/2006/main">
  <c r="E27" i="1" l="1"/>
  <c r="E8" i="1" s="1"/>
  <c r="E9" i="1"/>
  <c r="E21" i="1"/>
  <c r="E20" i="1"/>
  <c r="E26" i="1"/>
  <c r="E19" i="1"/>
  <c r="E23" i="1"/>
  <c r="E25" i="1"/>
  <c r="E11" i="1"/>
  <c r="E24" i="1"/>
  <c r="E17" i="1"/>
  <c r="E13" i="1"/>
  <c r="E22" i="1"/>
  <c r="E18" i="1"/>
  <c r="E16" i="1"/>
  <c r="E15" i="1"/>
  <c r="E14" i="1"/>
  <c r="E12" i="1"/>
  <c r="E10" i="1"/>
  <c r="B20" i="2"/>
  <c r="A2" i="2" l="1"/>
  <c r="B2" i="2" s="1"/>
  <c r="C2" i="2" s="1"/>
  <c r="A21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<sst xmlns="http://schemas.openxmlformats.org/spreadsheetml/2006/main" count="98" uniqueCount="97">
  <si>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</si>
  <si>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</si>
  <si>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</si>
  <si>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</si>
  <si>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</si>
  <si>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</si>
  <si>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</si>
  <si>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</si>
  <si>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</si>
  <si>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</si>
  <si>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</si>
  <si>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</si>
  <si>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</si>
  <si>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</si>
  <si>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</si>
  <si>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</si>
  <si>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</si>
  <si>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</si>
  <si>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</si>
  <si>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</si>
  <si>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</si>
  <si>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</si>
  <si>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</si>
  <si>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</si>
  <si>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</si>
  <si>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</si>
  <si>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</si>
  <si>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</si>
  <si>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</si>
  <si>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</si>
  <si>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</si>
  <si>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</si>
  <si>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</si>
  <si>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</si>
  <si>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</si>
  <si>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</si>
  <si>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</si>
  <si>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</si>
  <si>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</si>
  <si>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</si>
  <si>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</si>
  <si>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Расходы, связанные с особым режимом безопасного функционирования закрытых административно-территориальных образований</t>
  </si>
  <si>
    <t>Реализация мероприятий государственной программы Российской Федерации "Доступная среда" на 2011 - 2015 годы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</si>
  <si>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</si>
  <si>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</si>
  <si>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Всего:</t>
  </si>
  <si>
    <t>09.07.2015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</si>
  <si>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</si>
  <si>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</si>
  <si>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</si>
  <si>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</si>
  <si>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</si>
  <si>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</si>
  <si>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</si>
  <si>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</si>
  <si>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</si>
  <si>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</si>
  <si>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</si>
  <si>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</si>
  <si>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</si>
  <si>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</si>
  <si>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</si>
  <si>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</si>
  <si>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</si>
  <si>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</si>
  <si>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</si>
  <si>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</si>
  <si>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</si>
  <si>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</si>
  <si>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</si>
  <si>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</si>
  <si>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</si>
  <si>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</si>
  <si>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</si>
  <si>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</si>
  <si>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</si>
  <si>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</si>
  <si>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</si>
  <si>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</si>
  <si>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03.07.2015</t>
  </si>
  <si>
    <t>Дотации бюджетам субъектов Российской Федерации на выравнивание бюджетной обеспеченности</t>
  </si>
  <si>
    <t>Единая субвенция бюджетам субъектов Российской Федерации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</si>
  <si>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</si>
  <si>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</si>
  <si>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</si>
  <si>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</si>
  <si>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модернизацию региональных систем дошкольного образования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</si>
  <si>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</si>
  <si>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</si>
  <si>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Субвенции бюджетам субъектов Российской Федерации на оплату жилищно-коммунальных услуг отдельным категориям граждан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</si>
  <si>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</si>
  <si>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осуществление отдельных полномочий в области лесных отношений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</si>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</sst>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topLeftCell="A14" zoomScaleNormal="100" zoomScaleSheetLayoutView="100" workbookViewId="0">
      <selection activeCell="C29" sqref="C29:E2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0" t="s">
        <v>0</v>
      </c>
      <c r="B1" s="40"/>
      <c r="C1" s="40"/>
      <c r="D1" s="40"/>
      <c r="E1" s="40"/>
      <c r="F1" s="29" t="s">
        <v>79</v>
      </c>
      <c r="G1" s="30" t="str">
        <f>TEXT(F1,"[$-FC19]ДД ММММ")</f>
        <v>03 июля</v>
      </c>
      <c r="H1" s="30" t="str">
        <f>TEXT(F1,"[$-FC19]ДД.ММ.ГГГ \г")</f>
        <v>03.07.2015 г</v>
      </c>
    </row>
    <row r="2" spans="1:9" ht="15.6" x14ac:dyDescent="0.3">
      <c r="A2" s="40" t="str">
        <f>CONCATENATE("с ",G1," по ",G2,"ода")</f>
        <v>с 03 июля по 09 июля 2015 года</v>
      </c>
      <c r="B2" s="40"/>
      <c r="C2" s="40"/>
      <c r="D2" s="40"/>
      <c r="E2" s="40"/>
      <c r="F2" s="29" t="s">
        <v>46</v>
      </c>
      <c r="G2" s="30" t="str">
        <f>TEXT(F2,"[$-FC19]ДД ММММ ГГГ \г")</f>
        <v>09 июля 2015 г</v>
      </c>
      <c r="H2" s="30" t="str">
        <f>TEXT(F2,"[$-FC19]ДД.ММ.ГГГ \г")</f>
        <v>09.07.2015 г</v>
      </c>
      <c r="I2" s="21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1" t="str">
        <f>CONCATENATE("Остатки средств на ",H1,".")</f>
        <v>Остатки средств на 03.07.2015 г.</v>
      </c>
      <c r="B5" s="42"/>
      <c r="C5" s="42"/>
      <c r="D5" s="43"/>
      <c r="E5" s="8">
        <v>120075.5</v>
      </c>
      <c r="F5" s="21"/>
    </row>
    <row r="6" spans="1:9" x14ac:dyDescent="0.3">
      <c r="A6" s="10"/>
      <c r="B6" s="11"/>
      <c r="C6" s="11"/>
      <c r="D6" s="11"/>
      <c r="E6" s="12"/>
    </row>
    <row r="7" spans="1:9" x14ac:dyDescent="0.3">
      <c r="A7" s="50" t="s">
        <v>2</v>
      </c>
      <c r="B7" s="51"/>
      <c r="C7" s="51"/>
      <c r="D7" s="51"/>
      <c r="E7" s="13"/>
    </row>
    <row r="8" spans="1:9" x14ac:dyDescent="0.3">
      <c r="A8" s="45" t="s">
        <v>3</v>
      </c>
      <c r="B8" s="51"/>
      <c r="C8" s="51"/>
      <c r="D8" s="51"/>
      <c r="E8" s="9">
        <f>E27-E9</f>
        <v>296907.12743000127</v>
      </c>
    </row>
    <row r="9" spans="1:9" x14ac:dyDescent="0.3">
      <c r="A9" s="52" t="s">
        <v>4</v>
      </c>
      <c r="B9" s="51"/>
      <c r="C9" s="51"/>
      <c r="D9" s="51"/>
      <c r="E9" s="14">
        <f>SUM(E10:E26)</f>
        <v>2814693.6999999988</v>
      </c>
    </row>
    <row r="10" spans="1:9" x14ac:dyDescent="0.3">
      <c r="A10" s="52" t="s">
        <v>80</v>
      </c>
      <c r="B10" s="51"/>
      <c r="C10" s="51"/>
      <c r="D10" s="51"/>
      <c r="E10" s="14">
        <f>2563856</f>
        <v>2563856</v>
      </c>
    </row>
    <row r="11" spans="1:9" x14ac:dyDescent="0.3">
      <c r="A11" s="52" t="s">
        <v>81</v>
      </c>
      <c r="B11" s="51"/>
      <c r="C11" s="51"/>
      <c r="D11" s="51"/>
      <c r="E11" s="14">
        <f>316.3+4494+47+3.6+8</f>
        <v>4868.9000000000005</v>
      </c>
    </row>
    <row r="12" spans="1:9" ht="45.6" customHeight="1" x14ac:dyDescent="0.3">
      <c r="A12" s="52" t="s">
        <v>82</v>
      </c>
      <c r="B12" s="51"/>
      <c r="C12" s="51"/>
      <c r="D12" s="51"/>
      <c r="E12" s="14">
        <f>60.4</f>
        <v>60.4</v>
      </c>
    </row>
    <row r="13" spans="1:9" ht="45" customHeight="1" x14ac:dyDescent="0.3">
      <c r="A13" s="52" t="s">
        <v>83</v>
      </c>
      <c r="B13" s="51"/>
      <c r="C13" s="51"/>
      <c r="D13" s="51"/>
      <c r="E13" s="14">
        <f>1787.5+913.8</f>
        <v>2701.3</v>
      </c>
    </row>
    <row r="14" spans="1:9" x14ac:dyDescent="0.3">
      <c r="A14" s="52" t="s">
        <v>84</v>
      </c>
      <c r="B14" s="51"/>
      <c r="C14" s="51"/>
      <c r="D14" s="51"/>
      <c r="E14" s="14">
        <f>3125.9</f>
        <v>3125.9</v>
      </c>
    </row>
    <row r="15" spans="1:9" ht="27.6" customHeight="1" x14ac:dyDescent="0.3">
      <c r="A15" s="52" t="s">
        <v>85</v>
      </c>
      <c r="B15" s="51"/>
      <c r="C15" s="51"/>
      <c r="D15" s="51"/>
      <c r="E15" s="14">
        <f>59000</f>
        <v>59000</v>
      </c>
    </row>
    <row r="16" spans="1:9" x14ac:dyDescent="0.3">
      <c r="A16" s="52" t="s">
        <v>86</v>
      </c>
      <c r="B16" s="51"/>
      <c r="C16" s="51"/>
      <c r="D16" s="51"/>
      <c r="E16" s="14">
        <f>76918</f>
        <v>76918</v>
      </c>
    </row>
    <row r="17" spans="1:5" ht="31.2" customHeight="1" x14ac:dyDescent="0.3">
      <c r="A17" s="52" t="s">
        <v>87</v>
      </c>
      <c r="B17" s="51"/>
      <c r="C17" s="51"/>
      <c r="D17" s="51"/>
      <c r="E17" s="14">
        <f>21.9+79</f>
        <v>100.9</v>
      </c>
    </row>
    <row r="18" spans="1:5" ht="42" customHeight="1" x14ac:dyDescent="0.3">
      <c r="A18" s="52" t="s">
        <v>88</v>
      </c>
      <c r="B18" s="51"/>
      <c r="C18" s="51"/>
      <c r="D18" s="51"/>
      <c r="E18" s="14">
        <f>500</f>
        <v>500</v>
      </c>
    </row>
    <row r="19" spans="1:5" ht="28.8" customHeight="1" x14ac:dyDescent="0.3">
      <c r="A19" s="52" t="s">
        <v>89</v>
      </c>
      <c r="B19" s="51"/>
      <c r="C19" s="51"/>
      <c r="D19" s="51"/>
      <c r="E19" s="14">
        <f>12957.3+1018+2057.3+941.4</f>
        <v>16974</v>
      </c>
    </row>
    <row r="20" spans="1:5" ht="30" customHeight="1" x14ac:dyDescent="0.3">
      <c r="A20" s="52" t="s">
        <v>90</v>
      </c>
      <c r="B20" s="51"/>
      <c r="C20" s="51"/>
      <c r="D20" s="51"/>
      <c r="E20" s="14">
        <f>4000+10860+188.7+77.6</f>
        <v>15126.300000000001</v>
      </c>
    </row>
    <row r="21" spans="1:5" ht="25.8" customHeight="1" x14ac:dyDescent="0.3">
      <c r="A21" s="52" t="s">
        <v>91</v>
      </c>
      <c r="B21" s="51"/>
      <c r="C21" s="51"/>
      <c r="D21" s="51"/>
      <c r="E21" s="14">
        <f>1912.6+1570+613.6+792.3+530.9</f>
        <v>5419.4</v>
      </c>
    </row>
    <row r="22" spans="1:5" ht="24.6" customHeight="1" x14ac:dyDescent="0.3">
      <c r="A22" s="52" t="s">
        <v>92</v>
      </c>
      <c r="B22" s="51"/>
      <c r="C22" s="51"/>
      <c r="D22" s="51"/>
      <c r="E22" s="14">
        <f>40274</f>
        <v>40274</v>
      </c>
    </row>
    <row r="23" spans="1:5" ht="27.6" customHeight="1" x14ac:dyDescent="0.3">
      <c r="A23" s="52" t="s">
        <v>93</v>
      </c>
      <c r="B23" s="51"/>
      <c r="C23" s="51"/>
      <c r="D23" s="51"/>
      <c r="E23" s="14">
        <f>5580+8524.3</f>
        <v>14104.3</v>
      </c>
    </row>
    <row r="24" spans="1:5" ht="31.2" customHeight="1" x14ac:dyDescent="0.3">
      <c r="A24" s="52" t="s">
        <v>94</v>
      </c>
      <c r="B24" s="51"/>
      <c r="C24" s="51"/>
      <c r="D24" s="51"/>
      <c r="E24" s="14">
        <f>11139.4</f>
        <v>11139.4</v>
      </c>
    </row>
    <row r="25" spans="1:5" ht="31.2" customHeight="1" x14ac:dyDescent="0.3">
      <c r="A25" s="52" t="s">
        <v>95</v>
      </c>
      <c r="B25" s="51"/>
      <c r="C25" s="51"/>
      <c r="D25" s="51"/>
      <c r="E25" s="14">
        <f>500</f>
        <v>500</v>
      </c>
    </row>
    <row r="26" spans="1:5" ht="31.2" customHeight="1" x14ac:dyDescent="0.3">
      <c r="A26" s="52" t="s">
        <v>96</v>
      </c>
      <c r="B26" s="51"/>
      <c r="C26" s="51"/>
      <c r="D26" s="51"/>
      <c r="E26" s="14">
        <f>24.9</f>
        <v>24.9</v>
      </c>
    </row>
    <row r="27" spans="1:5" x14ac:dyDescent="0.3">
      <c r="A27" s="44" t="s">
        <v>5</v>
      </c>
      <c r="B27" s="45"/>
      <c r="C27" s="45"/>
      <c r="D27" s="45"/>
      <c r="E27" s="13">
        <f>'Муниципальные районы'!B21-Учреждения!E5+'Муниципальные районы'!B20</f>
        <v>3111600.8274300001</v>
      </c>
    </row>
    <row r="28" spans="1:5" x14ac:dyDescent="0.3">
      <c r="A28" s="15"/>
      <c r="B28" s="16"/>
      <c r="C28" s="16"/>
      <c r="D28" s="6"/>
      <c r="E28" s="17"/>
    </row>
    <row r="29" spans="1:5" x14ac:dyDescent="0.3">
      <c r="A29" s="46" t="s">
        <v>14</v>
      </c>
      <c r="B29" s="48" t="s">
        <v>6</v>
      </c>
      <c r="C29" s="49" t="s">
        <v>7</v>
      </c>
      <c r="D29" s="49"/>
      <c r="E29" s="49"/>
    </row>
    <row r="30" spans="1:5" ht="82.8" x14ac:dyDescent="0.3">
      <c r="A30" s="47"/>
      <c r="B30" s="48"/>
      <c r="C30" s="18" t="s">
        <v>8</v>
      </c>
      <c r="D30" s="18" t="s">
        <v>9</v>
      </c>
      <c r="E30" s="18" t="s">
        <v>10</v>
      </c>
    </row>
    <row r="31" spans="1:5" x14ac:dyDescent="0.3">
      <c r="A31" s="19" t="s">
        <v>47</v>
      </c>
      <c r="B31" s="20">
        <v>195.16900000000001</v>
      </c>
      <c r="C31" s="20"/>
      <c r="D31" s="20"/>
      <c r="E31" s="20"/>
    </row>
    <row r="32" spans="1:5" x14ac:dyDescent="0.3">
      <c r="A32" s="19" t="s">
        <v>48</v>
      </c>
      <c r="B32" s="20">
        <v>332.32772</v>
      </c>
      <c r="C32" s="20"/>
      <c r="D32" s="20"/>
      <c r="E32" s="20"/>
    </row>
    <row r="33" spans="1:5" x14ac:dyDescent="0.3">
      <c r="A33" s="19" t="s">
        <v>49</v>
      </c>
      <c r="B33" s="20">
        <v>17.100000000000001</v>
      </c>
      <c r="C33" s="20"/>
      <c r="D33" s="20">
        <v>17.100000000000001</v>
      </c>
      <c r="E33" s="20"/>
    </row>
    <row r="34" spans="1:5" x14ac:dyDescent="0.3">
      <c r="A34" s="19" t="s">
        <v>50</v>
      </c>
      <c r="B34" s="20">
        <v>9473.4269999999997</v>
      </c>
      <c r="C34" s="20"/>
      <c r="D34" s="20"/>
      <c r="E34" s="20"/>
    </row>
    <row r="35" spans="1:5" ht="27.6" x14ac:dyDescent="0.3">
      <c r="A35" s="19" t="s">
        <v>51</v>
      </c>
      <c r="B35" s="20">
        <v>25191.330190000001</v>
      </c>
      <c r="C35" s="20"/>
      <c r="D35" s="20"/>
      <c r="E35" s="20">
        <v>1463.54</v>
      </c>
    </row>
    <row r="36" spans="1:5" x14ac:dyDescent="0.3">
      <c r="A36" s="19" t="s">
        <v>52</v>
      </c>
      <c r="B36" s="20">
        <v>881.79420000000005</v>
      </c>
      <c r="C36" s="20"/>
      <c r="D36" s="20"/>
      <c r="E36" s="20"/>
    </row>
    <row r="37" spans="1:5" x14ac:dyDescent="0.3">
      <c r="A37" s="19" t="s">
        <v>53</v>
      </c>
      <c r="B37" s="20">
        <v>8.5361999999999991</v>
      </c>
      <c r="C37" s="20"/>
      <c r="D37" s="20"/>
      <c r="E37" s="20"/>
    </row>
    <row r="38" spans="1:5" ht="27.6" x14ac:dyDescent="0.3">
      <c r="A38" s="19" t="s">
        <v>54</v>
      </c>
      <c r="B38" s="20">
        <v>11575.45327</v>
      </c>
      <c r="C38" s="20"/>
      <c r="D38" s="20"/>
      <c r="E38" s="20">
        <v>3038</v>
      </c>
    </row>
    <row r="39" spans="1:5" x14ac:dyDescent="0.3">
      <c r="A39" s="19" t="s">
        <v>55</v>
      </c>
      <c r="B39" s="20">
        <v>745.07713000000001</v>
      </c>
      <c r="C39" s="20"/>
      <c r="D39" s="20"/>
      <c r="E39" s="20"/>
    </row>
    <row r="40" spans="1:5" x14ac:dyDescent="0.3">
      <c r="A40" s="19" t="s">
        <v>56</v>
      </c>
      <c r="B40" s="20">
        <v>56076.073900000003</v>
      </c>
      <c r="C40" s="20">
        <v>2315.1739699999998</v>
      </c>
      <c r="D40" s="20">
        <v>1408.6497199999999</v>
      </c>
      <c r="E40" s="20">
        <v>-266.87625000000003</v>
      </c>
    </row>
    <row r="41" spans="1:5" x14ac:dyDescent="0.3">
      <c r="A41" s="19" t="s">
        <v>57</v>
      </c>
      <c r="B41" s="20">
        <v>141457.30076000001</v>
      </c>
      <c r="C41" s="20"/>
      <c r="D41" s="20">
        <v>50</v>
      </c>
      <c r="E41" s="20">
        <v>7667.4361399999998</v>
      </c>
    </row>
    <row r="42" spans="1:5" x14ac:dyDescent="0.3">
      <c r="A42" s="19" t="s">
        <v>58</v>
      </c>
      <c r="B42" s="20">
        <v>34310.6322</v>
      </c>
      <c r="C42" s="20"/>
      <c r="D42" s="20"/>
      <c r="E42" s="20">
        <v>31713.495289999999</v>
      </c>
    </row>
    <row r="43" spans="1:5" x14ac:dyDescent="0.3">
      <c r="A43" s="19" t="s">
        <v>59</v>
      </c>
      <c r="B43" s="20">
        <v>289.77877999999998</v>
      </c>
      <c r="C43" s="20"/>
      <c r="D43" s="20">
        <v>13.41977</v>
      </c>
      <c r="E43" s="20"/>
    </row>
    <row r="44" spans="1:5" ht="27.6" x14ac:dyDescent="0.3">
      <c r="A44" s="19" t="s">
        <v>60</v>
      </c>
      <c r="B44" s="20">
        <v>5705.41446</v>
      </c>
      <c r="C44" s="20"/>
      <c r="D44" s="20">
        <v>6.0628399999999996</v>
      </c>
      <c r="E44" s="20"/>
    </row>
    <row r="45" spans="1:5" x14ac:dyDescent="0.3">
      <c r="A45" s="19" t="s">
        <v>61</v>
      </c>
      <c r="B45" s="20">
        <v>14020.9236</v>
      </c>
      <c r="C45" s="20"/>
      <c r="D45" s="20"/>
      <c r="E45" s="20"/>
    </row>
    <row r="46" spans="1:5" x14ac:dyDescent="0.3">
      <c r="A46" s="19" t="s">
        <v>62</v>
      </c>
      <c r="B46" s="20">
        <v>2088.3499900000002</v>
      </c>
      <c r="C46" s="20">
        <v>186.74999</v>
      </c>
      <c r="D46" s="20"/>
      <c r="E46" s="20"/>
    </row>
    <row r="47" spans="1:5" x14ac:dyDescent="0.3">
      <c r="A47" s="19" t="s">
        <v>63</v>
      </c>
      <c r="B47" s="20">
        <v>654.61658</v>
      </c>
      <c r="C47" s="20">
        <v>220.06897000000001</v>
      </c>
      <c r="D47" s="20"/>
      <c r="E47" s="20"/>
    </row>
    <row r="48" spans="1:5" x14ac:dyDescent="0.3">
      <c r="A48" s="19" t="s">
        <v>64</v>
      </c>
      <c r="B48" s="20">
        <v>910.59168999999997</v>
      </c>
      <c r="C48" s="20">
        <v>417</v>
      </c>
      <c r="D48" s="20"/>
      <c r="E48" s="20"/>
    </row>
    <row r="49" spans="1:5" x14ac:dyDescent="0.3">
      <c r="A49" s="19" t="s">
        <v>65</v>
      </c>
      <c r="B49" s="20">
        <v>900.5</v>
      </c>
      <c r="C49" s="20"/>
      <c r="D49" s="20"/>
      <c r="E49" s="20"/>
    </row>
    <row r="50" spans="1:5" x14ac:dyDescent="0.3">
      <c r="A50" s="19" t="s">
        <v>66</v>
      </c>
      <c r="B50" s="20">
        <v>8860.4649200000003</v>
      </c>
      <c r="C50" s="20"/>
      <c r="D50" s="20"/>
      <c r="E50" s="20"/>
    </row>
    <row r="51" spans="1:5" x14ac:dyDescent="0.3">
      <c r="A51" s="19" t="s">
        <v>67</v>
      </c>
      <c r="B51" s="20">
        <v>3487.3</v>
      </c>
      <c r="C51" s="20"/>
      <c r="D51" s="20"/>
      <c r="E51" s="20"/>
    </row>
    <row r="52" spans="1:5" x14ac:dyDescent="0.3">
      <c r="A52" s="19" t="s">
        <v>68</v>
      </c>
      <c r="B52" s="20">
        <v>609.29999999999995</v>
      </c>
      <c r="C52" s="20"/>
      <c r="D52" s="20">
        <v>450</v>
      </c>
      <c r="E52" s="20"/>
    </row>
    <row r="53" spans="1:5" x14ac:dyDescent="0.3">
      <c r="A53" s="19" t="s">
        <v>69</v>
      </c>
      <c r="B53" s="20">
        <v>2</v>
      </c>
      <c r="C53" s="20"/>
      <c r="D53" s="20"/>
      <c r="E53" s="20"/>
    </row>
    <row r="54" spans="1:5" ht="27.6" x14ac:dyDescent="0.3">
      <c r="A54" s="19" t="s">
        <v>70</v>
      </c>
      <c r="B54" s="20">
        <v>20740.956129999999</v>
      </c>
      <c r="C54" s="20">
        <v>17500</v>
      </c>
      <c r="D54" s="20">
        <v>2500</v>
      </c>
      <c r="E54" s="20"/>
    </row>
    <row r="55" spans="1:5" ht="27.6" x14ac:dyDescent="0.3">
      <c r="A55" s="19" t="s">
        <v>71</v>
      </c>
      <c r="B55" s="20">
        <v>1.5</v>
      </c>
      <c r="C55" s="20"/>
      <c r="D55" s="20"/>
      <c r="E55" s="20"/>
    </row>
    <row r="56" spans="1:5" x14ac:dyDescent="0.3">
      <c r="A56" s="19" t="s">
        <v>72</v>
      </c>
      <c r="B56" s="20">
        <v>472.70443999999998</v>
      </c>
      <c r="C56" s="20">
        <v>319.45591000000002</v>
      </c>
      <c r="D56" s="20"/>
      <c r="E56" s="20"/>
    </row>
    <row r="57" spans="1:5" x14ac:dyDescent="0.3">
      <c r="A57" s="19" t="s">
        <v>73</v>
      </c>
      <c r="B57" s="20">
        <v>1.1000000000000001</v>
      </c>
      <c r="C57" s="20"/>
      <c r="D57" s="20"/>
      <c r="E57" s="20"/>
    </row>
    <row r="58" spans="1:5" x14ac:dyDescent="0.3">
      <c r="A58" s="19" t="s">
        <v>74</v>
      </c>
      <c r="B58" s="20">
        <v>266</v>
      </c>
      <c r="C58" s="20"/>
      <c r="D58" s="20">
        <v>9</v>
      </c>
      <c r="E58" s="20">
        <v>100</v>
      </c>
    </row>
    <row r="59" spans="1:5" x14ac:dyDescent="0.3">
      <c r="A59" s="19" t="s">
        <v>75</v>
      </c>
      <c r="B59" s="20">
        <v>4231.2180099999996</v>
      </c>
      <c r="C59" s="20">
        <v>2936.4684299999999</v>
      </c>
      <c r="D59" s="20">
        <v>272.75587999999999</v>
      </c>
      <c r="E59" s="20"/>
    </row>
    <row r="60" spans="1:5" x14ac:dyDescent="0.3">
      <c r="A60" s="19" t="s">
        <v>76</v>
      </c>
      <c r="B60" s="20">
        <v>5410.5050000000001</v>
      </c>
      <c r="C60" s="20">
        <v>900</v>
      </c>
      <c r="D60" s="20">
        <v>220</v>
      </c>
      <c r="E60" s="20"/>
    </row>
    <row r="61" spans="1:5" x14ac:dyDescent="0.3">
      <c r="A61" s="19" t="s">
        <v>77</v>
      </c>
      <c r="B61" s="20">
        <v>367.62761999999998</v>
      </c>
      <c r="C61" s="20"/>
      <c r="D61" s="20"/>
      <c r="E61" s="20"/>
    </row>
    <row r="62" spans="1:5" x14ac:dyDescent="0.3">
      <c r="A62" s="19" t="s">
        <v>78</v>
      </c>
      <c r="B62" s="20">
        <v>349285.07279000001</v>
      </c>
      <c r="C62" s="20">
        <v>24794.917270000002</v>
      </c>
      <c r="D62" s="20">
        <v>4946.9882100000004</v>
      </c>
      <c r="E62" s="20">
        <v>43715.595179999997</v>
      </c>
    </row>
  </sheetData>
  <mergeCells count="27">
    <mergeCell ref="A24:D24"/>
    <mergeCell ref="A25:D25"/>
    <mergeCell ref="A26:D26"/>
    <mergeCell ref="A19:D19"/>
    <mergeCell ref="A20:D20"/>
    <mergeCell ref="A21:D21"/>
    <mergeCell ref="A22:D22"/>
    <mergeCell ref="A23:D23"/>
    <mergeCell ref="A15:D15"/>
    <mergeCell ref="A16:D16"/>
    <mergeCell ref="A17:D17"/>
    <mergeCell ref="A18:D18"/>
    <mergeCell ref="A1:E1"/>
    <mergeCell ref="A2:E2"/>
    <mergeCell ref="A5:D5"/>
    <mergeCell ref="A27:D27"/>
    <mergeCell ref="A29:A30"/>
    <mergeCell ref="B29:B30"/>
    <mergeCell ref="C29:E29"/>
    <mergeCell ref="A7:D7"/>
    <mergeCell ref="A8:D8"/>
    <mergeCell ref="A9:D9"/>
    <mergeCell ref="A10:D10"/>
    <mergeCell ref="A11:D11"/>
    <mergeCell ref="A12:D12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view="pageBreakPreview" topLeftCell="A16" zoomScaleNormal="100" zoomScaleSheetLayoutView="100" workbookViewId="0">
      <selection activeCell="B21" sqref="B21"/>
    </sheetView>
  </sheetViews>
  <sheetFormatPr defaultRowHeight="14.4" x14ac:dyDescent="0.3"/>
  <cols>
    <col min="1" max="1" width="38.33203125" customWidth="1"/>
    <col min="2" max="2" width="13.109375" customWidth="1"/>
    <col min="3" max="3" width="13.44140625" customWidth="1"/>
    <col min="4" max="4" width="14" customWidth="1"/>
    <col min="5" max="5" width="13.109375" customWidth="1"/>
    <col min="6" max="6" width="13.44140625" customWidth="1"/>
    <col min="7" max="7" width="14.21875" customWidth="1"/>
    <col min="8" max="8" width="14.44140625" customWidth="1"/>
    <col min="9" max="9" width="14" customWidth="1"/>
    <col min="10" max="10" width="12.6640625" customWidth="1"/>
    <col min="11" max="11" width="11" customWidth="1"/>
    <col min="12" max="12" width="13.44140625" customWidth="1"/>
    <col min="13" max="13" width="13.77734375" customWidth="1"/>
    <col min="14" max="14" width="13" customWidth="1"/>
    <col min="15" max="15" width="13.5546875" customWidth="1"/>
  </cols>
  <sheetData>
    <row r="1" spans="1:16" s="27" customFormat="1" ht="15.6" x14ac:dyDescent="0.3">
      <c r="A1" s="38" t="s">
        <v>46</v>
      </c>
      <c r="C1" s="28" t="s">
        <v>13</v>
      </c>
    </row>
    <row r="2" spans="1:16" x14ac:dyDescent="0.3">
      <c r="A2" s="34" t="str">
        <f>TEXT(EndData2,"[$-FC19]ДД.ММ.ГГГ")</f>
        <v>09.07.2015</v>
      </c>
      <c r="B2" s="34">
        <f>A2+1</f>
        <v>42195</v>
      </c>
      <c r="C2" s="39" t="str">
        <f>TEXT(B2,"[$-FC19]ДД.ММ.ГГГ")</f>
        <v>10.07.2015</v>
      </c>
      <c r="P2" s="25" t="s">
        <v>12</v>
      </c>
    </row>
    <row r="3" spans="1:16" s="26" customFormat="1" ht="51.75" customHeight="1" x14ac:dyDescent="0.25">
      <c r="A3" s="31" t="s">
        <v>15</v>
      </c>
      <c r="B3" s="37" t="s">
        <v>16</v>
      </c>
      <c r="C3" s="35" t="s">
        <v>17</v>
      </c>
      <c r="D3" s="35" t="s">
        <v>18</v>
      </c>
      <c r="E3" s="35" t="s">
        <v>19</v>
      </c>
      <c r="F3" s="35" t="s">
        <v>20</v>
      </c>
      <c r="G3" s="35" t="s">
        <v>21</v>
      </c>
      <c r="H3" s="35" t="s">
        <v>22</v>
      </c>
      <c r="I3" s="35" t="s">
        <v>23</v>
      </c>
      <c r="J3" s="35" t="s">
        <v>24</v>
      </c>
      <c r="K3" s="35" t="s">
        <v>25</v>
      </c>
      <c r="L3" s="35" t="s">
        <v>26</v>
      </c>
      <c r="M3" s="35" t="s">
        <v>27</v>
      </c>
      <c r="N3" s="35" t="s">
        <v>28</v>
      </c>
      <c r="O3" s="35" t="s">
        <v>29</v>
      </c>
      <c r="P3" s="22" t="s">
        <v>11</v>
      </c>
    </row>
    <row r="4" spans="1:16" ht="27" x14ac:dyDescent="0.3">
      <c r="A4" s="23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>
        <v>126</v>
      </c>
      <c r="P4" s="24">
        <v>126</v>
      </c>
    </row>
    <row r="5" spans="1:16" ht="93" x14ac:dyDescent="0.3">
      <c r="A5" s="23" t="s">
        <v>32</v>
      </c>
      <c r="B5" s="36">
        <v>323.14600000000002</v>
      </c>
      <c r="C5" s="36">
        <v>-9720.3896100000002</v>
      </c>
      <c r="D5" s="36">
        <v>55.55</v>
      </c>
      <c r="E5" s="36">
        <v>1445.28871</v>
      </c>
      <c r="F5" s="36"/>
      <c r="G5" s="36"/>
      <c r="H5" s="36">
        <v>28.775500000000001</v>
      </c>
      <c r="I5" s="36"/>
      <c r="J5" s="36">
        <v>279.16849999999999</v>
      </c>
      <c r="K5" s="36">
        <v>2825.4259999999999</v>
      </c>
      <c r="L5" s="36">
        <v>30</v>
      </c>
      <c r="M5" s="36"/>
      <c r="N5" s="36">
        <v>24.89</v>
      </c>
      <c r="O5" s="36">
        <v>250</v>
      </c>
      <c r="P5" s="24">
        <v>-4458.1449000000002</v>
      </c>
    </row>
    <row r="6" spans="1:16" ht="66.599999999999994" x14ac:dyDescent="0.3">
      <c r="A6" s="23" t="s">
        <v>33</v>
      </c>
      <c r="B6" s="36">
        <v>14327.66079</v>
      </c>
      <c r="C6" s="36">
        <v>19060.29077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24">
        <v>33387.951560000001</v>
      </c>
    </row>
    <row r="7" spans="1:16" ht="66.599999999999994" x14ac:dyDescent="0.3">
      <c r="A7" s="23" t="s">
        <v>34</v>
      </c>
      <c r="B7" s="36"/>
      <c r="C7" s="36"/>
      <c r="D7" s="36"/>
      <c r="E7" s="36">
        <v>24.7</v>
      </c>
      <c r="F7" s="36"/>
      <c r="G7" s="36"/>
      <c r="H7" s="36">
        <v>170.44</v>
      </c>
      <c r="I7" s="36"/>
      <c r="J7" s="36"/>
      <c r="K7" s="36"/>
      <c r="L7" s="36"/>
      <c r="M7" s="36"/>
      <c r="N7" s="36">
        <v>55</v>
      </c>
      <c r="O7" s="36"/>
      <c r="P7" s="24">
        <v>250.14</v>
      </c>
    </row>
    <row r="8" spans="1:16" ht="304.2" x14ac:dyDescent="0.3">
      <c r="A8" s="23" t="s">
        <v>35</v>
      </c>
      <c r="B8" s="36"/>
      <c r="C8" s="36"/>
      <c r="D8" s="36"/>
      <c r="E8" s="36">
        <v>1290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24">
        <v>1290</v>
      </c>
    </row>
    <row r="9" spans="1:16" ht="159" x14ac:dyDescent="0.3">
      <c r="A9" s="23" t="s">
        <v>36</v>
      </c>
      <c r="B9" s="36"/>
      <c r="C9" s="36"/>
      <c r="D9" s="36"/>
      <c r="E9" s="36">
        <v>7000</v>
      </c>
      <c r="F9" s="36"/>
      <c r="G9" s="36"/>
      <c r="H9" s="36">
        <v>498.834</v>
      </c>
      <c r="I9" s="36"/>
      <c r="J9" s="36"/>
      <c r="K9" s="36"/>
      <c r="L9" s="36"/>
      <c r="M9" s="36"/>
      <c r="N9" s="36">
        <v>1177.8058599999999</v>
      </c>
      <c r="O9" s="36"/>
      <c r="P9" s="24">
        <v>8676.6398599999993</v>
      </c>
    </row>
    <row r="10" spans="1:16" ht="106.2" x14ac:dyDescent="0.3">
      <c r="A10" s="23" t="s">
        <v>37</v>
      </c>
      <c r="B10" s="36"/>
      <c r="C10" s="36">
        <v>962.5</v>
      </c>
      <c r="D10" s="36"/>
      <c r="E10" s="36">
        <v>97</v>
      </c>
      <c r="F10" s="36"/>
      <c r="G10" s="36"/>
      <c r="H10" s="36"/>
      <c r="I10" s="36"/>
      <c r="J10" s="36"/>
      <c r="K10" s="36"/>
      <c r="L10" s="36"/>
      <c r="M10" s="36"/>
      <c r="N10" s="36">
        <v>179</v>
      </c>
      <c r="O10" s="36"/>
      <c r="P10" s="24">
        <v>1238.5</v>
      </c>
    </row>
    <row r="11" spans="1:16" ht="79.8" x14ac:dyDescent="0.3">
      <c r="A11" s="23" t="s">
        <v>38</v>
      </c>
      <c r="B11" s="36"/>
      <c r="C11" s="36"/>
      <c r="D11" s="36"/>
      <c r="E11" s="36"/>
      <c r="F11" s="36"/>
      <c r="G11" s="36"/>
      <c r="H11" s="36"/>
      <c r="I11" s="36"/>
      <c r="J11" s="36">
        <v>133.75</v>
      </c>
      <c r="K11" s="36"/>
      <c r="L11" s="36"/>
      <c r="M11" s="36"/>
      <c r="N11" s="36"/>
      <c r="O11" s="36"/>
      <c r="P11" s="24">
        <v>133.75</v>
      </c>
    </row>
    <row r="12" spans="1:16" ht="119.4" x14ac:dyDescent="0.3">
      <c r="A12" s="23" t="s">
        <v>39</v>
      </c>
      <c r="B12" s="36"/>
      <c r="C12" s="36"/>
      <c r="D12" s="36"/>
      <c r="E12" s="36">
        <v>8400</v>
      </c>
      <c r="F12" s="36"/>
      <c r="G12" s="36"/>
      <c r="H12" s="36"/>
      <c r="I12" s="36"/>
      <c r="J12" s="36"/>
      <c r="K12" s="36"/>
      <c r="L12" s="36"/>
      <c r="M12" s="36"/>
      <c r="N12" s="36">
        <v>365.50276000000002</v>
      </c>
      <c r="O12" s="36"/>
      <c r="P12" s="24">
        <v>8765.5027599999994</v>
      </c>
    </row>
    <row r="13" spans="1:16" ht="79.8" x14ac:dyDescent="0.3">
      <c r="A13" s="23" t="s">
        <v>40</v>
      </c>
      <c r="B13" s="36"/>
      <c r="C13" s="36"/>
      <c r="D13" s="36"/>
      <c r="E13" s="36">
        <v>76</v>
      </c>
      <c r="F13" s="36"/>
      <c r="G13" s="36"/>
      <c r="H13" s="36"/>
      <c r="I13" s="36"/>
      <c r="J13" s="36"/>
      <c r="K13" s="36"/>
      <c r="L13" s="36"/>
      <c r="M13" s="36"/>
      <c r="N13" s="36">
        <v>26</v>
      </c>
      <c r="O13" s="36"/>
      <c r="P13" s="24">
        <v>102</v>
      </c>
    </row>
    <row r="14" spans="1:16" ht="53.4" x14ac:dyDescent="0.3">
      <c r="A14" s="23" t="s">
        <v>41</v>
      </c>
      <c r="B14" s="36"/>
      <c r="C14" s="36"/>
      <c r="D14" s="36"/>
      <c r="E14" s="36"/>
      <c r="F14" s="36"/>
      <c r="G14" s="36"/>
      <c r="H14" s="36"/>
      <c r="I14" s="36"/>
      <c r="J14" s="36">
        <v>40274</v>
      </c>
      <c r="K14" s="36"/>
      <c r="L14" s="36"/>
      <c r="M14" s="36"/>
      <c r="N14" s="36"/>
      <c r="O14" s="36"/>
      <c r="P14" s="24">
        <v>40274</v>
      </c>
    </row>
    <row r="15" spans="1:16" ht="40.200000000000003" x14ac:dyDescent="0.3">
      <c r="A15" s="23" t="s">
        <v>42</v>
      </c>
      <c r="B15" s="36">
        <v>6139.7565000000004</v>
      </c>
      <c r="C15" s="36"/>
      <c r="D15" s="36">
        <v>1055.442</v>
      </c>
      <c r="E15" s="36"/>
      <c r="F15" s="36"/>
      <c r="G15" s="36"/>
      <c r="H15" s="36">
        <v>546.73749999999995</v>
      </c>
      <c r="I15" s="36"/>
      <c r="J15" s="36">
        <v>554.20100000000002</v>
      </c>
      <c r="K15" s="36"/>
      <c r="L15" s="36"/>
      <c r="M15" s="36"/>
      <c r="N15" s="36">
        <v>187.91300000000001</v>
      </c>
      <c r="O15" s="36"/>
      <c r="P15" s="24">
        <v>8484.0499999999993</v>
      </c>
    </row>
    <row r="16" spans="1:16" ht="66.599999999999994" x14ac:dyDescent="0.3">
      <c r="A16" s="23" t="s">
        <v>43</v>
      </c>
      <c r="B16" s="36">
        <v>10977.54169</v>
      </c>
      <c r="C16" s="36"/>
      <c r="D16" s="36">
        <v>3841.3358600000001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4">
        <v>14818.877549999999</v>
      </c>
    </row>
    <row r="17" spans="1:16" ht="79.8" x14ac:dyDescent="0.3">
      <c r="A17" s="23" t="s">
        <v>44</v>
      </c>
      <c r="B17" s="36">
        <v>587.18781000000001</v>
      </c>
      <c r="C17" s="36">
        <v>13210.4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4">
        <v>13797.587810000001</v>
      </c>
    </row>
    <row r="18" spans="1:16" x14ac:dyDescent="0.3">
      <c r="A18" s="23" t="s">
        <v>45</v>
      </c>
      <c r="B18" s="36">
        <v>32355.29279</v>
      </c>
      <c r="C18" s="36">
        <v>23512.801159999999</v>
      </c>
      <c r="D18" s="36">
        <v>4952.3278600000003</v>
      </c>
      <c r="E18" s="36">
        <v>18332.988710000001</v>
      </c>
      <c r="F18" s="36"/>
      <c r="G18" s="36"/>
      <c r="H18" s="36">
        <v>1244.787</v>
      </c>
      <c r="I18" s="36"/>
      <c r="J18" s="36">
        <v>41241.119500000001</v>
      </c>
      <c r="K18" s="36">
        <v>2825.4259999999999</v>
      </c>
      <c r="L18" s="36">
        <v>30</v>
      </c>
      <c r="M18" s="36"/>
      <c r="N18" s="36">
        <v>2016.1116199999999</v>
      </c>
      <c r="O18" s="36">
        <v>376</v>
      </c>
      <c r="P18" s="24">
        <v>126886.85464000001</v>
      </c>
    </row>
    <row r="20" spans="1:16" x14ac:dyDescent="0.3">
      <c r="A20" s="33" t="s">
        <v>30</v>
      </c>
      <c r="B20" s="32">
        <f>P18+Учреждения!B62</f>
        <v>476171.92743000004</v>
      </c>
    </row>
    <row r="21" spans="1:16" ht="32.25" customHeight="1" x14ac:dyDescent="0.3">
      <c r="A21" s="33" t="str">
        <f>CONCATENATE("Остатки бюджетных средств на ",C2,"г.")</f>
        <v>Остатки бюджетных средств на 10.07.2015г.</v>
      </c>
      <c r="B21" s="32">
        <v>2755504.4</v>
      </c>
    </row>
  </sheetData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2015-07-13T04:11:06Z</dcterms:modified>
</cp:coreProperties>
</file>