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Учреждения!$26:$27</definedName>
    <definedName name="_xlnm.Print_Area" localSheetId="1">'Муниципальные районы'!$A$1:$P$18</definedName>
    <definedName name="_xlnm.Print_Area" localSheetId="0">Учреждения!$A$1:$E$63</definedName>
  </definedNames>
  <calcPr calcId="145621" refMode="R1C1"/>
</workbook>
</file>

<file path=xl/calcChain.xml><?xml version="1.0" encoding="utf-8"?>
<calcChain xmlns="http://schemas.openxmlformats.org/spreadsheetml/2006/main">
  <c r="E24" i="1" l="1"/>
  <c r="E8" i="1" s="1"/>
  <c r="E9" i="1"/>
  <c r="E18" i="1"/>
  <c r="E23" i="1"/>
  <c r="E16" i="1"/>
  <c r="E15" i="1"/>
  <c r="E13" i="1"/>
  <c r="E11" i="1"/>
  <c r="E20" i="1"/>
  <c r="E22" i="1"/>
  <c r="E21" i="1" l="1"/>
  <c r="E12" i="1"/>
  <c r="E19" i="1" l="1"/>
  <c r="E17" i="1"/>
  <c r="E14" i="1"/>
  <c r="E10" i="1"/>
  <c r="B16" i="2" l="1"/>
  <c r="A2" i="2" l="1"/>
  <c r="B2" i="2" s="1"/>
  <c r="C2" i="2" s="1"/>
  <c r="A1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<sst xmlns="http://schemas.openxmlformats.org/spreadsheetml/2006/main" count="93" uniqueCount="92">
  <si>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</si>
  <si>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</si>
  <si>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</si>
  <si>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</si>
  <si>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</si>
  <si>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</si>
  <si>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</si>
  <si>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</si>
  <si>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</si>
  <si>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</si>
  <si>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</si>
  <si>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</si>
  <si>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</si>
  <si>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</si>
  <si>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</si>
  <si>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</si>
  <si>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</si>
  <si>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</si>
  <si>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</si>
  <si>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</si>
  <si>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</si>
  <si>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</si>
  <si>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</si>
  <si>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</si>
  <si>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</si>
  <si>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</si>
  <si>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</si>
  <si>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</si>
  <si>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</si>
  <si>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</si>
  <si>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</si>
  <si>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</si>
  <si>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</si>
  <si>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</si>
  <si>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</si>
  <si>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</si>
  <si>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</si>
  <si>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выравнивание обеспеченности муниципальных образований в Камчатском крае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</si>
  <si>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</si>
  <si>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</si>
  <si>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</si>
  <si>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</si>
  <si>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16.07.2015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</si>
  <si>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</si>
  <si>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</si>
  <si>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</si>
  <si>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</si>
  <si>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</si>
  <si>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</si>
  <si>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</si>
  <si>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</si>
  <si>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</si>
  <si>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</si>
  <si>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</si>
  <si>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</si>
  <si>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</si>
  <si>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</si>
  <si>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</si>
  <si>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</si>
  <si>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</si>
  <si>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</si>
  <si>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</si>
  <si>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</si>
  <si>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</si>
  <si>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</si>
  <si>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</si>
  <si>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</si>
  <si>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Государственная жилищная инспекция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</si>
  <si>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</si>
  <si>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</si>
  <si>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</si>
  <si>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</si>
  <si>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</si>
  <si>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</si>
  <si>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</si>
  <si>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</si>
  <si>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ИТОГО</t>
  </si>
  <si>
    <t>10.07.2015</t>
  </si>
  <si>
    <t>Субсидии бюджетам субъектов Российской Федерации на реализацию федеральных целевых программ</t>
  </si>
  <si>
    <t>Единая субвенция бюджетам субъектов Российской Федерации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</si>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</sst>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Normal="100" zoomScaleSheetLayoutView="100" workbookViewId="0">
      <selection activeCell="E25" sqref="E25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0" t="s">
        <v>0</v>
      </c>
      <c r="B1" s="40"/>
      <c r="C1" s="40"/>
      <c r="D1" s="40"/>
      <c r="E1" s="40"/>
      <c r="F1" s="29" t="s">
        <v>77</v>
      </c>
      <c r="G1" s="30" t="str">
        <f>TEXT(F1,"[$-FC19]ДД ММММ")</f>
        <v>10 июля</v>
      </c>
      <c r="H1" s="30" t="str">
        <f>TEXT(F1,"[$-FC19]ДД.ММ.ГГГ \г")</f>
        <v>10.07.2015 г</v>
      </c>
    </row>
    <row r="2" spans="1:9" ht="15.6" x14ac:dyDescent="0.3">
      <c r="A2" s="40" t="str">
        <f>CONCATENATE("с ",G1," по ",G2,"ода")</f>
        <v>с 10 июля по 16 июля 2015 года</v>
      </c>
      <c r="B2" s="40"/>
      <c r="C2" s="40"/>
      <c r="D2" s="40"/>
      <c r="E2" s="40"/>
      <c r="F2" s="29" t="s">
        <v>42</v>
      </c>
      <c r="G2" s="30" t="str">
        <f>TEXT(F2,"[$-FC19]ДД ММММ ГГГ \г")</f>
        <v>16 июля 2015 г</v>
      </c>
      <c r="H2" s="30" t="str">
        <f>TEXT(F2,"[$-FC19]ДД.ММ.ГГГ \г")</f>
        <v>16.07.2015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1" t="str">
        <f>CONCATENATE("Остатки средств на ",H1,".")</f>
        <v>Остатки средств на 10.07.2015 г.</v>
      </c>
      <c r="B5" s="42"/>
      <c r="C5" s="42"/>
      <c r="D5" s="43"/>
      <c r="E5" s="8">
        <v>2755504.4</v>
      </c>
      <c r="F5" s="21"/>
    </row>
    <row r="6" spans="1:9" x14ac:dyDescent="0.3">
      <c r="A6" s="10"/>
      <c r="B6" s="11"/>
      <c r="C6" s="11"/>
      <c r="D6" s="11"/>
      <c r="E6" s="12"/>
    </row>
    <row r="7" spans="1:9" x14ac:dyDescent="0.3">
      <c r="A7" s="50" t="s">
        <v>2</v>
      </c>
      <c r="B7" s="51"/>
      <c r="C7" s="51"/>
      <c r="D7" s="51"/>
      <c r="E7" s="13"/>
    </row>
    <row r="8" spans="1:9" x14ac:dyDescent="0.3">
      <c r="A8" s="45" t="s">
        <v>3</v>
      </c>
      <c r="B8" s="51"/>
      <c r="C8" s="51"/>
      <c r="D8" s="51"/>
      <c r="E8" s="9">
        <f>E24-E9</f>
        <v>655657.39812000003</v>
      </c>
    </row>
    <row r="9" spans="1:9" x14ac:dyDescent="0.3">
      <c r="A9" s="52" t="s">
        <v>4</v>
      </c>
      <c r="B9" s="51"/>
      <c r="C9" s="51"/>
      <c r="D9" s="51"/>
      <c r="E9" s="14">
        <f>SUM(E10:E23)</f>
        <v>243481.2</v>
      </c>
    </row>
    <row r="10" spans="1:9" x14ac:dyDescent="0.3">
      <c r="A10" s="52" t="s">
        <v>78</v>
      </c>
      <c r="B10" s="51"/>
      <c r="C10" s="51"/>
      <c r="D10" s="51"/>
      <c r="E10" s="14">
        <f>695.2</f>
        <v>695.2</v>
      </c>
    </row>
    <row r="11" spans="1:9" x14ac:dyDescent="0.3">
      <c r="A11" s="52" t="s">
        <v>79</v>
      </c>
      <c r="B11" s="51"/>
      <c r="C11" s="51"/>
      <c r="D11" s="51"/>
      <c r="E11" s="14">
        <f>1.7+125+370+1144.5+81.7</f>
        <v>1722.9</v>
      </c>
    </row>
    <row r="12" spans="1:9" ht="30.6" customHeight="1" x14ac:dyDescent="0.3">
      <c r="A12" s="52" t="s">
        <v>80</v>
      </c>
      <c r="B12" s="51"/>
      <c r="C12" s="51"/>
      <c r="D12" s="51"/>
      <c r="E12" s="14">
        <f>16.7+9140.1</f>
        <v>9156.8000000000011</v>
      </c>
    </row>
    <row r="13" spans="1:9" ht="28.2" customHeight="1" x14ac:dyDescent="0.3">
      <c r="A13" s="52" t="s">
        <v>81</v>
      </c>
      <c r="B13" s="51"/>
      <c r="C13" s="51"/>
      <c r="D13" s="51"/>
      <c r="E13" s="14">
        <f>494.5+3655.8+1170.2+5056.7</f>
        <v>10377.200000000001</v>
      </c>
    </row>
    <row r="14" spans="1:9" ht="46.2" customHeight="1" x14ac:dyDescent="0.3">
      <c r="A14" s="52" t="s">
        <v>82</v>
      </c>
      <c r="B14" s="51"/>
      <c r="C14" s="51"/>
      <c r="D14" s="51"/>
      <c r="E14" s="14">
        <f>365.7</f>
        <v>365.7</v>
      </c>
    </row>
    <row r="15" spans="1:9" ht="44.4" customHeight="1" x14ac:dyDescent="0.3">
      <c r="A15" s="52" t="s">
        <v>83</v>
      </c>
      <c r="B15" s="51"/>
      <c r="C15" s="51"/>
      <c r="D15" s="51"/>
      <c r="E15" s="14">
        <f>10578.2+578.7+42.5</f>
        <v>11199.400000000001</v>
      </c>
    </row>
    <row r="16" spans="1:9" ht="27.6" customHeight="1" x14ac:dyDescent="0.3">
      <c r="A16" s="52" t="s">
        <v>84</v>
      </c>
      <c r="B16" s="51"/>
      <c r="C16" s="51"/>
      <c r="D16" s="51"/>
      <c r="E16" s="14">
        <f>686.2+84.5+6184.5</f>
        <v>6955.2</v>
      </c>
    </row>
    <row r="17" spans="1:5" ht="33" customHeight="1" x14ac:dyDescent="0.3">
      <c r="A17" s="52" t="s">
        <v>85</v>
      </c>
      <c r="B17" s="51"/>
      <c r="C17" s="51"/>
      <c r="D17" s="51"/>
      <c r="E17" s="14">
        <f>168964.5</f>
        <v>168964.5</v>
      </c>
    </row>
    <row r="18" spans="1:5" ht="31.8" customHeight="1" x14ac:dyDescent="0.3">
      <c r="A18" s="52" t="s">
        <v>86</v>
      </c>
      <c r="B18" s="51"/>
      <c r="C18" s="51"/>
      <c r="D18" s="51"/>
      <c r="E18" s="14">
        <f>49.8+205.6+22558.5+337.8+514.5</f>
        <v>23666.2</v>
      </c>
    </row>
    <row r="19" spans="1:5" ht="31.2" customHeight="1" x14ac:dyDescent="0.3">
      <c r="A19" s="52" t="s">
        <v>87</v>
      </c>
      <c r="B19" s="51"/>
      <c r="C19" s="51"/>
      <c r="D19" s="51"/>
      <c r="E19" s="14">
        <f>389.1</f>
        <v>389.1</v>
      </c>
    </row>
    <row r="20" spans="1:5" ht="30.6" customHeight="1" x14ac:dyDescent="0.3">
      <c r="A20" s="52" t="s">
        <v>88</v>
      </c>
      <c r="B20" s="51"/>
      <c r="C20" s="51"/>
      <c r="D20" s="51"/>
      <c r="E20" s="14">
        <f>0.9+199.8+156.2</f>
        <v>356.9</v>
      </c>
    </row>
    <row r="21" spans="1:5" ht="42" customHeight="1" x14ac:dyDescent="0.3">
      <c r="A21" s="52" t="s">
        <v>89</v>
      </c>
      <c r="B21" s="51"/>
      <c r="C21" s="51"/>
      <c r="D21" s="51"/>
      <c r="E21" s="14">
        <f>5693.6</f>
        <v>5693.6</v>
      </c>
    </row>
    <row r="22" spans="1:5" ht="32.4" customHeight="1" x14ac:dyDescent="0.3">
      <c r="A22" s="52" t="s">
        <v>90</v>
      </c>
      <c r="B22" s="51"/>
      <c r="C22" s="51"/>
      <c r="D22" s="51"/>
      <c r="E22" s="14">
        <f>304.7</f>
        <v>304.7</v>
      </c>
    </row>
    <row r="23" spans="1:5" ht="31.2" customHeight="1" x14ac:dyDescent="0.3">
      <c r="A23" s="52" t="s">
        <v>91</v>
      </c>
      <c r="B23" s="51"/>
      <c r="C23" s="51"/>
      <c r="D23" s="51"/>
      <c r="E23" s="14">
        <f>3633.8</f>
        <v>3633.8</v>
      </c>
    </row>
    <row r="24" spans="1:5" x14ac:dyDescent="0.3">
      <c r="A24" s="44" t="s">
        <v>5</v>
      </c>
      <c r="B24" s="45"/>
      <c r="C24" s="45"/>
      <c r="D24" s="45"/>
      <c r="E24" s="13">
        <f>'Муниципальные районы'!B17-Учреждения!E5+'Муниципальные районы'!B16</f>
        <v>899138.59811999998</v>
      </c>
    </row>
    <row r="25" spans="1:5" x14ac:dyDescent="0.3">
      <c r="A25" s="15"/>
      <c r="B25" s="16"/>
      <c r="C25" s="16"/>
      <c r="D25" s="6"/>
      <c r="E25" s="17"/>
    </row>
    <row r="26" spans="1:5" x14ac:dyDescent="0.3">
      <c r="A26" s="46" t="s">
        <v>14</v>
      </c>
      <c r="B26" s="48" t="s">
        <v>6</v>
      </c>
      <c r="C26" s="49" t="s">
        <v>7</v>
      </c>
      <c r="D26" s="49"/>
      <c r="E26" s="49"/>
    </row>
    <row r="27" spans="1:5" ht="82.8" x14ac:dyDescent="0.3">
      <c r="A27" s="47"/>
      <c r="B27" s="48"/>
      <c r="C27" s="18" t="s">
        <v>8</v>
      </c>
      <c r="D27" s="18" t="s">
        <v>9</v>
      </c>
      <c r="E27" s="18" t="s">
        <v>10</v>
      </c>
    </row>
    <row r="28" spans="1:5" x14ac:dyDescent="0.3">
      <c r="A28" s="19" t="s">
        <v>43</v>
      </c>
      <c r="B28" s="20">
        <v>3076.1191199999998</v>
      </c>
      <c r="C28" s="20"/>
      <c r="D28" s="20"/>
      <c r="E28" s="20"/>
    </row>
    <row r="29" spans="1:5" x14ac:dyDescent="0.3">
      <c r="A29" s="19" t="s">
        <v>44</v>
      </c>
      <c r="B29" s="20">
        <v>340.05900000000003</v>
      </c>
      <c r="C29" s="20">
        <v>300</v>
      </c>
      <c r="D29" s="20"/>
      <c r="E29" s="20"/>
    </row>
    <row r="30" spans="1:5" x14ac:dyDescent="0.3">
      <c r="A30" s="19" t="s">
        <v>45</v>
      </c>
      <c r="B30" s="20">
        <v>4614.7675300000001</v>
      </c>
      <c r="C30" s="20">
        <v>650</v>
      </c>
      <c r="D30" s="20"/>
      <c r="E30" s="20"/>
    </row>
    <row r="31" spans="1:5" ht="27.6" x14ac:dyDescent="0.3">
      <c r="A31" s="19" t="s">
        <v>46</v>
      </c>
      <c r="B31" s="20">
        <v>10605.12998</v>
      </c>
      <c r="C31" s="20">
        <v>339.16899999999998</v>
      </c>
      <c r="D31" s="20"/>
      <c r="E31" s="20"/>
    </row>
    <row r="32" spans="1:5" x14ac:dyDescent="0.3">
      <c r="A32" s="19" t="s">
        <v>47</v>
      </c>
      <c r="B32" s="20">
        <v>158.94351</v>
      </c>
      <c r="C32" s="20"/>
      <c r="D32" s="20"/>
      <c r="E32" s="20"/>
    </row>
    <row r="33" spans="1:5" x14ac:dyDescent="0.3">
      <c r="A33" s="19" t="s">
        <v>48</v>
      </c>
      <c r="B33" s="20">
        <v>11.29867</v>
      </c>
      <c r="C33" s="20"/>
      <c r="D33" s="20"/>
      <c r="E33" s="20"/>
    </row>
    <row r="34" spans="1:5" ht="27.6" x14ac:dyDescent="0.3">
      <c r="A34" s="19" t="s">
        <v>49</v>
      </c>
      <c r="B34" s="20">
        <v>76107.167149999994</v>
      </c>
      <c r="C34" s="20"/>
      <c r="D34" s="20"/>
      <c r="E34" s="20">
        <v>7577.2079999999996</v>
      </c>
    </row>
    <row r="35" spans="1:5" x14ac:dyDescent="0.3">
      <c r="A35" s="19" t="s">
        <v>50</v>
      </c>
      <c r="B35" s="20">
        <v>639.10379999999998</v>
      </c>
      <c r="C35" s="20"/>
      <c r="D35" s="20"/>
      <c r="E35" s="20"/>
    </row>
    <row r="36" spans="1:5" x14ac:dyDescent="0.3">
      <c r="A36" s="19" t="s">
        <v>51</v>
      </c>
      <c r="B36" s="20">
        <v>13131.686</v>
      </c>
      <c r="C36" s="20"/>
      <c r="D36" s="20"/>
      <c r="E36" s="20"/>
    </row>
    <row r="37" spans="1:5" x14ac:dyDescent="0.3">
      <c r="A37" s="19" t="s">
        <v>52</v>
      </c>
      <c r="B37" s="20">
        <v>22697.979299999999</v>
      </c>
      <c r="C37" s="20">
        <v>550</v>
      </c>
      <c r="D37" s="20">
        <v>5.9934200000000004</v>
      </c>
      <c r="E37" s="20">
        <v>87.959000000000003</v>
      </c>
    </row>
    <row r="38" spans="1:5" x14ac:dyDescent="0.3">
      <c r="A38" s="19" t="s">
        <v>53</v>
      </c>
      <c r="B38" s="20">
        <v>39844.382259999998</v>
      </c>
      <c r="C38" s="20">
        <v>2265</v>
      </c>
      <c r="D38" s="20">
        <v>260</v>
      </c>
      <c r="E38" s="20">
        <v>14183.64018</v>
      </c>
    </row>
    <row r="39" spans="1:5" x14ac:dyDescent="0.3">
      <c r="A39" s="19" t="s">
        <v>54</v>
      </c>
      <c r="B39" s="20">
        <v>89765.046690000003</v>
      </c>
      <c r="C39" s="20">
        <v>125</v>
      </c>
      <c r="D39" s="20"/>
      <c r="E39" s="20">
        <v>79579.798320000002</v>
      </c>
    </row>
    <row r="40" spans="1:5" x14ac:dyDescent="0.3">
      <c r="A40" s="19" t="s">
        <v>55</v>
      </c>
      <c r="B40" s="20">
        <v>137.78308000000001</v>
      </c>
      <c r="C40" s="20"/>
      <c r="D40" s="20"/>
      <c r="E40" s="20"/>
    </row>
    <row r="41" spans="1:5" ht="27.6" x14ac:dyDescent="0.3">
      <c r="A41" s="19" t="s">
        <v>56</v>
      </c>
      <c r="B41" s="20">
        <v>11740.19303</v>
      </c>
      <c r="C41" s="20">
        <v>10000</v>
      </c>
      <c r="D41" s="20"/>
      <c r="E41" s="20"/>
    </row>
    <row r="42" spans="1:5" x14ac:dyDescent="0.3">
      <c r="A42" s="19" t="s">
        <v>57</v>
      </c>
      <c r="B42" s="20">
        <v>956.28461000000004</v>
      </c>
      <c r="C42" s="20"/>
      <c r="D42" s="20"/>
      <c r="E42" s="20"/>
    </row>
    <row r="43" spans="1:5" x14ac:dyDescent="0.3">
      <c r="A43" s="19" t="s">
        <v>58</v>
      </c>
      <c r="B43" s="20">
        <v>1704.10177</v>
      </c>
      <c r="C43" s="20">
        <v>1583.6604600000001</v>
      </c>
      <c r="D43" s="20"/>
      <c r="E43" s="20"/>
    </row>
    <row r="44" spans="1:5" x14ac:dyDescent="0.3">
      <c r="A44" s="19" t="s">
        <v>59</v>
      </c>
      <c r="B44" s="20">
        <v>726.56250999999997</v>
      </c>
      <c r="C44" s="20">
        <v>631.87968000000001</v>
      </c>
      <c r="D44" s="20">
        <v>26.235289999999999</v>
      </c>
      <c r="E44" s="20"/>
    </row>
    <row r="45" spans="1:5" x14ac:dyDescent="0.3">
      <c r="A45" s="19" t="s">
        <v>60</v>
      </c>
      <c r="B45" s="20">
        <v>41.16</v>
      </c>
      <c r="C45" s="20"/>
      <c r="D45" s="20"/>
      <c r="E45" s="20"/>
    </row>
    <row r="46" spans="1:5" ht="27.6" x14ac:dyDescent="0.3">
      <c r="A46" s="19" t="s">
        <v>61</v>
      </c>
      <c r="B46" s="20">
        <v>1044.7866799999999</v>
      </c>
      <c r="C46" s="20">
        <v>200</v>
      </c>
      <c r="D46" s="20">
        <v>94</v>
      </c>
      <c r="E46" s="20">
        <v>437.80092999999999</v>
      </c>
    </row>
    <row r="47" spans="1:5" x14ac:dyDescent="0.3">
      <c r="A47" s="19" t="s">
        <v>62</v>
      </c>
      <c r="B47" s="20">
        <v>484.03962999999999</v>
      </c>
      <c r="C47" s="20">
        <v>200</v>
      </c>
      <c r="D47" s="20"/>
      <c r="E47" s="20"/>
    </row>
    <row r="48" spans="1:5" x14ac:dyDescent="0.3">
      <c r="A48" s="19" t="s">
        <v>63</v>
      </c>
      <c r="B48" s="20">
        <v>41261.865360000003</v>
      </c>
      <c r="C48" s="20"/>
      <c r="D48" s="20"/>
      <c r="E48" s="20"/>
    </row>
    <row r="49" spans="1:5" x14ac:dyDescent="0.3">
      <c r="A49" s="19" t="s">
        <v>64</v>
      </c>
      <c r="B49" s="20">
        <v>3581</v>
      </c>
      <c r="C49" s="20">
        <v>2750</v>
      </c>
      <c r="D49" s="20">
        <v>831</v>
      </c>
      <c r="E49" s="20"/>
    </row>
    <row r="50" spans="1:5" x14ac:dyDescent="0.3">
      <c r="A50" s="19" t="s">
        <v>65</v>
      </c>
      <c r="B50" s="20">
        <v>2711.7711399999998</v>
      </c>
      <c r="C50" s="20">
        <v>2000</v>
      </c>
      <c r="D50" s="20">
        <v>500</v>
      </c>
      <c r="E50" s="20"/>
    </row>
    <row r="51" spans="1:5" x14ac:dyDescent="0.3">
      <c r="A51" s="19" t="s">
        <v>66</v>
      </c>
      <c r="B51" s="20">
        <v>1100.115</v>
      </c>
      <c r="C51" s="20">
        <v>800.11500000000001</v>
      </c>
      <c r="D51" s="20">
        <v>300</v>
      </c>
      <c r="E51" s="20"/>
    </row>
    <row r="52" spans="1:5" x14ac:dyDescent="0.3">
      <c r="A52" s="19" t="s">
        <v>67</v>
      </c>
      <c r="B52" s="20">
        <v>3</v>
      </c>
      <c r="C52" s="20"/>
      <c r="D52" s="20"/>
      <c r="E52" s="20"/>
    </row>
    <row r="53" spans="1:5" x14ac:dyDescent="0.3">
      <c r="A53" s="19" t="s">
        <v>68</v>
      </c>
      <c r="B53" s="20">
        <v>1116.25</v>
      </c>
      <c r="C53" s="20">
        <v>784</v>
      </c>
      <c r="D53" s="20">
        <v>200</v>
      </c>
      <c r="E53" s="20"/>
    </row>
    <row r="54" spans="1:5" x14ac:dyDescent="0.3">
      <c r="A54" s="19" t="s">
        <v>69</v>
      </c>
      <c r="B54" s="20">
        <v>1095.1189999999999</v>
      </c>
      <c r="C54" s="20">
        <v>33.061489999999999</v>
      </c>
      <c r="D54" s="20">
        <v>413.71499</v>
      </c>
      <c r="E54" s="20"/>
    </row>
    <row r="55" spans="1:5" ht="27.6" x14ac:dyDescent="0.3">
      <c r="A55" s="19" t="s">
        <v>70</v>
      </c>
      <c r="B55" s="20">
        <v>331809.07361999998</v>
      </c>
      <c r="C55" s="20"/>
      <c r="D55" s="20"/>
      <c r="E55" s="20"/>
    </row>
    <row r="56" spans="1:5" x14ac:dyDescent="0.3">
      <c r="A56" s="19" t="s">
        <v>71</v>
      </c>
      <c r="B56" s="20">
        <v>28.108499999999999</v>
      </c>
      <c r="C56" s="20"/>
      <c r="D56" s="20"/>
      <c r="E56" s="20"/>
    </row>
    <row r="57" spans="1:5" x14ac:dyDescent="0.3">
      <c r="A57" s="19" t="s">
        <v>72</v>
      </c>
      <c r="B57" s="20">
        <v>2745.009</v>
      </c>
      <c r="C57" s="20">
        <v>2745.009</v>
      </c>
      <c r="D57" s="20"/>
      <c r="E57" s="20"/>
    </row>
    <row r="58" spans="1:5" x14ac:dyDescent="0.3">
      <c r="A58" s="19" t="s">
        <v>73</v>
      </c>
      <c r="B58" s="20">
        <v>24601.6191</v>
      </c>
      <c r="C58" s="20">
        <v>2155.28451</v>
      </c>
      <c r="D58" s="20">
        <v>7.3325899999999997</v>
      </c>
      <c r="E58" s="20"/>
    </row>
    <row r="59" spans="1:5" x14ac:dyDescent="0.3">
      <c r="A59" s="19" t="s">
        <v>74</v>
      </c>
      <c r="B59" s="20">
        <v>66.664000000000001</v>
      </c>
      <c r="C59" s="20"/>
      <c r="D59" s="20"/>
      <c r="E59" s="20"/>
    </row>
    <row r="60" spans="1:5" x14ac:dyDescent="0.3">
      <c r="A60" s="19" t="s">
        <v>75</v>
      </c>
      <c r="B60" s="20">
        <v>247.6</v>
      </c>
      <c r="C60" s="20"/>
      <c r="D60" s="20"/>
      <c r="E60" s="20"/>
    </row>
    <row r="61" spans="1:5" x14ac:dyDescent="0.3">
      <c r="A61" s="19" t="s">
        <v>76</v>
      </c>
      <c r="B61" s="20">
        <v>688193.78903999995</v>
      </c>
      <c r="C61" s="20">
        <v>28112.17914</v>
      </c>
      <c r="D61" s="20">
        <v>2638.2762899999998</v>
      </c>
      <c r="E61" s="20">
        <v>101866.40643</v>
      </c>
    </row>
  </sheetData>
  <mergeCells count="24">
    <mergeCell ref="A21:D21"/>
    <mergeCell ref="A22:D22"/>
    <mergeCell ref="A23:D23"/>
    <mergeCell ref="A16:D16"/>
    <mergeCell ref="A17:D17"/>
    <mergeCell ref="A18:D18"/>
    <mergeCell ref="A19:D19"/>
    <mergeCell ref="A20:D20"/>
    <mergeCell ref="A1:E1"/>
    <mergeCell ref="A2:E2"/>
    <mergeCell ref="A5:D5"/>
    <mergeCell ref="A24:D24"/>
    <mergeCell ref="A26:A27"/>
    <mergeCell ref="B26:B27"/>
    <mergeCell ref="C26:E2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topLeftCell="A10" zoomScaleNormal="100" zoomScaleSheetLayoutView="100" workbookViewId="0">
      <selection activeCell="B18" sqref="B18"/>
    </sheetView>
  </sheetViews>
  <sheetFormatPr defaultRowHeight="14.4" x14ac:dyDescent="0.3"/>
  <cols>
    <col min="1" max="1" width="38.33203125" customWidth="1"/>
    <col min="2" max="2" width="13.109375" customWidth="1"/>
    <col min="3" max="3" width="13" customWidth="1"/>
    <col min="4" max="4" width="12.88671875" customWidth="1"/>
    <col min="5" max="5" width="13.109375" customWidth="1"/>
    <col min="6" max="6" width="12.88671875" customWidth="1"/>
    <col min="7" max="7" width="13.5546875" customWidth="1"/>
    <col min="8" max="8" width="13.77734375" customWidth="1"/>
    <col min="9" max="9" width="13.6640625" customWidth="1"/>
    <col min="10" max="10" width="12.6640625" customWidth="1"/>
    <col min="11" max="11" width="11" customWidth="1"/>
    <col min="12" max="12" width="13.44140625" customWidth="1"/>
    <col min="13" max="13" width="13.109375" customWidth="1"/>
    <col min="14" max="14" width="13.88671875" customWidth="1"/>
    <col min="15" max="15" width="13.109375" customWidth="1"/>
  </cols>
  <sheetData>
    <row r="1" spans="1:16" s="27" customFormat="1" ht="15.6" x14ac:dyDescent="0.3">
      <c r="A1" s="38" t="s">
        <v>42</v>
      </c>
      <c r="C1" s="28" t="s">
        <v>13</v>
      </c>
    </row>
    <row r="2" spans="1:16" x14ac:dyDescent="0.3">
      <c r="A2" s="34" t="str">
        <f>TEXT(EndData2,"[$-FC19]ДД.ММ.ГГГ")</f>
        <v>16.07.2015</v>
      </c>
      <c r="B2" s="34">
        <f>A2+1</f>
        <v>42202</v>
      </c>
      <c r="C2" s="39" t="str">
        <f>TEXT(B2,"[$-FC19]ДД.ММ.ГГГ")</f>
        <v>17.07.2015</v>
      </c>
      <c r="P2" s="25" t="s">
        <v>12</v>
      </c>
    </row>
    <row r="3" spans="1:16" s="26" customFormat="1" ht="51.75" customHeight="1" x14ac:dyDescent="0.25">
      <c r="A3" s="31" t="s">
        <v>15</v>
      </c>
      <c r="B3" s="37" t="s">
        <v>16</v>
      </c>
      <c r="C3" s="35" t="s">
        <v>17</v>
      </c>
      <c r="D3" s="35" t="s">
        <v>18</v>
      </c>
      <c r="E3" s="35" t="s">
        <v>19</v>
      </c>
      <c r="F3" s="35" t="s">
        <v>20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5" t="s">
        <v>28</v>
      </c>
      <c r="O3" s="35" t="s">
        <v>29</v>
      </c>
      <c r="P3" s="22" t="s">
        <v>11</v>
      </c>
    </row>
    <row r="4" spans="1:16" ht="27" x14ac:dyDescent="0.3">
      <c r="A4" s="23" t="s">
        <v>31</v>
      </c>
      <c r="B4" s="36"/>
      <c r="C4" s="36">
        <v>25000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4">
        <v>25000</v>
      </c>
    </row>
    <row r="5" spans="1:16" ht="93" x14ac:dyDescent="0.3">
      <c r="A5" s="23" t="s">
        <v>32</v>
      </c>
      <c r="B5" s="36">
        <v>39297.803119999997</v>
      </c>
      <c r="C5" s="36"/>
      <c r="D5" s="36">
        <v>-82.844999999999999</v>
      </c>
      <c r="E5" s="36"/>
      <c r="F5" s="36"/>
      <c r="G5" s="36"/>
      <c r="H5" s="36"/>
      <c r="I5" s="36"/>
      <c r="J5" s="36">
        <v>8758.0424600000006</v>
      </c>
      <c r="K5" s="36"/>
      <c r="L5" s="36"/>
      <c r="M5" s="36"/>
      <c r="N5" s="36"/>
      <c r="O5" s="36"/>
      <c r="P5" s="24">
        <v>47973.00058</v>
      </c>
    </row>
    <row r="6" spans="1:16" ht="66.599999999999994" x14ac:dyDescent="0.3">
      <c r="A6" s="23" t="s">
        <v>33</v>
      </c>
      <c r="B6" s="36">
        <v>3499.9924900000001</v>
      </c>
      <c r="C6" s="36">
        <v>-76.126480000000001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24">
        <v>3423.8660100000002</v>
      </c>
    </row>
    <row r="7" spans="1:16" ht="106.2" x14ac:dyDescent="0.3">
      <c r="A7" s="23" t="s">
        <v>34</v>
      </c>
      <c r="B7" s="36"/>
      <c r="C7" s="36"/>
      <c r="D7" s="36"/>
      <c r="E7" s="36"/>
      <c r="F7" s="36"/>
      <c r="G7" s="36"/>
      <c r="H7" s="36"/>
      <c r="I7" s="36"/>
      <c r="J7" s="36">
        <v>25</v>
      </c>
      <c r="K7" s="36"/>
      <c r="L7" s="36"/>
      <c r="M7" s="36"/>
      <c r="N7" s="36"/>
      <c r="O7" s="36"/>
      <c r="P7" s="24">
        <v>25</v>
      </c>
    </row>
    <row r="8" spans="1:16" ht="79.8" x14ac:dyDescent="0.3">
      <c r="A8" s="23" t="s">
        <v>35</v>
      </c>
      <c r="B8" s="36">
        <v>20709.605339999998</v>
      </c>
      <c r="C8" s="36"/>
      <c r="D8" s="36">
        <v>987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4">
        <v>21696.605339999998</v>
      </c>
    </row>
    <row r="9" spans="1:16" ht="53.4" x14ac:dyDescent="0.3">
      <c r="A9" s="23" t="s">
        <v>36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>
        <v>1079.5360000000001</v>
      </c>
      <c r="M9" s="36"/>
      <c r="N9" s="36"/>
      <c r="O9" s="36"/>
      <c r="P9" s="24">
        <v>1079.5360000000001</v>
      </c>
    </row>
    <row r="10" spans="1:16" ht="40.200000000000003" x14ac:dyDescent="0.3">
      <c r="A10" s="23" t="s">
        <v>37</v>
      </c>
      <c r="B10" s="36"/>
      <c r="C10" s="36"/>
      <c r="D10" s="36"/>
      <c r="E10" s="36"/>
      <c r="F10" s="36"/>
      <c r="G10" s="36"/>
      <c r="H10" s="36"/>
      <c r="I10" s="36"/>
      <c r="J10" s="36">
        <v>3194.9641900000001</v>
      </c>
      <c r="K10" s="36"/>
      <c r="L10" s="36"/>
      <c r="M10" s="36"/>
      <c r="N10" s="36"/>
      <c r="O10" s="36"/>
      <c r="P10" s="24">
        <v>3194.9641900000001</v>
      </c>
    </row>
    <row r="11" spans="1:16" ht="40.200000000000003" x14ac:dyDescent="0.3">
      <c r="A11" s="23" t="s">
        <v>38</v>
      </c>
      <c r="B11" s="36"/>
      <c r="C11" s="36">
        <v>1115.9000000000001</v>
      </c>
      <c r="D11" s="36">
        <v>257.55</v>
      </c>
      <c r="E11" s="36">
        <v>371.4</v>
      </c>
      <c r="F11" s="36">
        <v>114.6</v>
      </c>
      <c r="G11" s="36">
        <v>57.3</v>
      </c>
      <c r="H11" s="36">
        <v>200.3</v>
      </c>
      <c r="I11" s="36">
        <v>65.400000000000006</v>
      </c>
      <c r="J11" s="36"/>
      <c r="K11" s="36">
        <v>152.65</v>
      </c>
      <c r="L11" s="36">
        <v>367.8</v>
      </c>
      <c r="M11" s="36">
        <v>256.55</v>
      </c>
      <c r="N11" s="36">
        <v>367.8</v>
      </c>
      <c r="O11" s="36">
        <v>306.55</v>
      </c>
      <c r="P11" s="24">
        <v>3633.8</v>
      </c>
    </row>
    <row r="12" spans="1:16" ht="40.200000000000003" x14ac:dyDescent="0.3">
      <c r="A12" s="23" t="s">
        <v>39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>
        <v>46.392960000000002</v>
      </c>
      <c r="M12" s="36"/>
      <c r="N12" s="36"/>
      <c r="O12" s="36"/>
      <c r="P12" s="24">
        <v>46.392960000000002</v>
      </c>
    </row>
    <row r="13" spans="1:16" ht="53.4" x14ac:dyDescent="0.3">
      <c r="A13" s="23" t="s">
        <v>40</v>
      </c>
      <c r="B13" s="36">
        <v>3016.8939999999998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24">
        <v>3016.8939999999998</v>
      </c>
    </row>
    <row r="14" spans="1:16" x14ac:dyDescent="0.3">
      <c r="A14" s="23" t="s">
        <v>41</v>
      </c>
      <c r="B14" s="36">
        <v>66524.294949999996</v>
      </c>
      <c r="C14" s="36">
        <v>26039.773519999999</v>
      </c>
      <c r="D14" s="36">
        <v>1161.7049999999999</v>
      </c>
      <c r="E14" s="36">
        <v>371.4</v>
      </c>
      <c r="F14" s="36">
        <v>114.6</v>
      </c>
      <c r="G14" s="36">
        <v>57.3</v>
      </c>
      <c r="H14" s="36">
        <v>200.3</v>
      </c>
      <c r="I14" s="36">
        <v>65.400000000000006</v>
      </c>
      <c r="J14" s="36">
        <v>11978.006649999999</v>
      </c>
      <c r="K14" s="36">
        <v>152.65</v>
      </c>
      <c r="L14" s="36">
        <v>1493.7289599999999</v>
      </c>
      <c r="M14" s="36">
        <v>256.55</v>
      </c>
      <c r="N14" s="36">
        <v>367.8</v>
      </c>
      <c r="O14" s="36">
        <v>306.55</v>
      </c>
      <c r="P14" s="24">
        <v>109090.05908000001</v>
      </c>
    </row>
    <row r="16" spans="1:16" x14ac:dyDescent="0.3">
      <c r="A16" s="33" t="s">
        <v>30</v>
      </c>
      <c r="B16" s="32">
        <f>Учреждения!B61+'Муниципальные районы'!P14</f>
        <v>797283.84811999998</v>
      </c>
    </row>
    <row r="17" spans="1:2" ht="32.25" customHeight="1" x14ac:dyDescent="0.3">
      <c r="A17" s="33" t="str">
        <f>CONCATENATE("Остатки бюджетных средств на ",C2,"г.")</f>
        <v>Остатки бюджетных средств на 17.07.2015г.</v>
      </c>
      <c r="B17" s="32">
        <v>2857359.15</v>
      </c>
    </row>
  </sheetData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2015-07-20T02:13:24Z</dcterms:modified>
</cp:coreProperties>
</file>