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Учреждения!$29:$30</definedName>
    <definedName name="_xlnm.Print_Area" localSheetId="1">'Муниципальные районы'!$A$1:$P$15</definedName>
    <definedName name="_xlnm.Print_Area" localSheetId="0">Учреждения!$A$1:$E$64</definedName>
  </definedNames>
  <calcPr calcId="145621" refMode="R1C1"/>
</workbook>
</file>

<file path=xl/calcChain.xml><?xml version="1.0" encoding="utf-8"?>
<calcChain xmlns="http://schemas.openxmlformats.org/spreadsheetml/2006/main">
  <c r="E8" i="1" l="1"/>
  <c r="E9" i="1"/>
  <c r="E14" i="1"/>
  <c r="E26" i="1"/>
  <c r="E15" i="1"/>
  <c r="E17" i="1"/>
  <c r="E11" i="1"/>
  <c r="E25" i="1"/>
  <c r="E24" i="1"/>
  <c r="E23" i="1"/>
  <c r="E22" i="1"/>
  <c r="E21" i="1"/>
  <c r="E20" i="1"/>
  <c r="E19" i="1" l="1"/>
  <c r="E18" i="1"/>
  <c r="E16" i="1" l="1"/>
  <c r="E13" i="1" l="1"/>
  <c r="E12" i="1"/>
  <c r="E10" i="1"/>
  <c r="B13" i="2" l="1"/>
  <c r="E27" i="1" s="1"/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<sst xmlns="http://schemas.openxmlformats.org/spreadsheetml/2006/main" count="91" uniqueCount="90">
  <si>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</si>
  <si>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</si>
  <si>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</si>
  <si>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</si>
  <si>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</si>
  <si>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</si>
  <si>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</si>
  <si>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</si>
  <si>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</si>
  <si>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</si>
  <si>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</si>
  <si>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</si>
  <si>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</si>
  <si>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</si>
  <si>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</si>
  <si>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</si>
  <si>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</si>
  <si>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</si>
  <si>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</si>
  <si>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</si>
  <si>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</si>
  <si>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</si>
  <si>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</si>
  <si>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</si>
  <si>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</si>
  <si>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</si>
  <si>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</si>
  <si>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</si>
  <si>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</si>
  <si>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</si>
  <si>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</si>
  <si>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</si>
  <si>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</si>
  <si>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</si>
  <si>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Иные межбюджетные трансферты на оплату работ по актуализации схемы теплоснабжения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</si>
  <si>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</si>
  <si>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водоотведения Петропавловск-Камчатского городского округа с электронной моделью (с подробным гидравлическим расчетом)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</si>
  <si>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</si>
  <si>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Всего:</t>
  </si>
  <si>
    <t>23.07.2015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</si>
  <si>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</si>
  <si>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</si>
  <si>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</si>
  <si>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</si>
  <si>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</si>
  <si>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</si>
  <si>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</si>
  <si>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</si>
  <si>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</si>
  <si>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</si>
  <si>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</si>
  <si>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</si>
  <si>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</si>
  <si>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</si>
  <si>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</si>
  <si>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</si>
  <si>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</si>
  <si>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</si>
  <si>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</si>
  <si>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</si>
  <si>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</si>
  <si>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</si>
  <si>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</si>
  <si>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</si>
  <si>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</si>
  <si>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</si>
  <si>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</si>
  <si>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</si>
  <si>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</si>
  <si>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</si>
  <si>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</si>
  <si>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</si>
  <si>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17.07.2015</t>
  </si>
  <si>
    <t>Субсидии бюджетам субъектов Российской Федерации на поддержку начинающих фермеров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</si>
  <si>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</si>
  <si>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</si>
  <si>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</si>
  <si>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</si>
  <si>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выплату региональной доплаты к пенсии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</si>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</sst>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0" t="s">
        <v>0</v>
      </c>
      <c r="B1" s="40"/>
      <c r="C1" s="40"/>
      <c r="D1" s="40"/>
      <c r="E1" s="40"/>
      <c r="F1" s="29" t="s">
        <v>72</v>
      </c>
      <c r="G1" s="30" t="str">
        <f>TEXT(F1,"[$-FC19]ДД ММММ")</f>
        <v>17 июля</v>
      </c>
      <c r="H1" s="30" t="str">
        <f>TEXT(F1,"[$-FC19]ДД.ММ.ГГГ \г")</f>
        <v>17.07.2015 г</v>
      </c>
    </row>
    <row r="2" spans="1:9" ht="15.6" x14ac:dyDescent="0.3">
      <c r="A2" s="40" t="str">
        <f>CONCATENATE("с ",G1," по ",G2,"ода")</f>
        <v>с 17 июля по 23 июля 2015 года</v>
      </c>
      <c r="B2" s="40"/>
      <c r="C2" s="40"/>
      <c r="D2" s="40"/>
      <c r="E2" s="40"/>
      <c r="F2" s="29" t="s">
        <v>39</v>
      </c>
      <c r="G2" s="30" t="str">
        <f>TEXT(F2,"[$-FC19]ДД ММММ ГГГ \г")</f>
        <v>23 июля 2015 г</v>
      </c>
      <c r="H2" s="30" t="str">
        <f>TEXT(F2,"[$-FC19]ДД.ММ.ГГГ \г")</f>
        <v>23.07.2015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1" t="str">
        <f>CONCATENATE("Остатки средств на ",H1,".")</f>
        <v>Остатки средств на 17.07.2015 г.</v>
      </c>
      <c r="B5" s="42"/>
      <c r="C5" s="42"/>
      <c r="D5" s="43"/>
      <c r="E5" s="8">
        <v>2857359.2</v>
      </c>
      <c r="F5" s="21"/>
    </row>
    <row r="6" spans="1:9" x14ac:dyDescent="0.3">
      <c r="A6" s="10"/>
      <c r="B6" s="11"/>
      <c r="C6" s="11"/>
      <c r="D6" s="11"/>
      <c r="E6" s="12"/>
    </row>
    <row r="7" spans="1:9" x14ac:dyDescent="0.3">
      <c r="A7" s="50" t="s">
        <v>2</v>
      </c>
      <c r="B7" s="51"/>
      <c r="C7" s="51"/>
      <c r="D7" s="51"/>
      <c r="E7" s="13"/>
    </row>
    <row r="8" spans="1:9" x14ac:dyDescent="0.3">
      <c r="A8" s="45" t="s">
        <v>3</v>
      </c>
      <c r="B8" s="51"/>
      <c r="C8" s="51"/>
      <c r="D8" s="51"/>
      <c r="E8" s="9">
        <f>E27-E9</f>
        <v>207876.91096000001</v>
      </c>
    </row>
    <row r="9" spans="1:9" x14ac:dyDescent="0.3">
      <c r="A9" s="52" t="s">
        <v>4</v>
      </c>
      <c r="B9" s="51"/>
      <c r="C9" s="51"/>
      <c r="D9" s="51"/>
      <c r="E9" s="14">
        <f>SUM(E10:E26)</f>
        <v>54559.01</v>
      </c>
    </row>
    <row r="10" spans="1:9" x14ac:dyDescent="0.3">
      <c r="A10" s="52" t="s">
        <v>73</v>
      </c>
      <c r="B10" s="51"/>
      <c r="C10" s="51"/>
      <c r="D10" s="51"/>
      <c r="E10" s="14">
        <f>1703</f>
        <v>1703</v>
      </c>
    </row>
    <row r="11" spans="1:9" x14ac:dyDescent="0.3">
      <c r="A11" s="52" t="s">
        <v>74</v>
      </c>
      <c r="B11" s="51"/>
      <c r="C11" s="51"/>
      <c r="D11" s="51"/>
      <c r="E11" s="14">
        <f>84+3.4+1.2+12.5</f>
        <v>101.10000000000001</v>
      </c>
    </row>
    <row r="12" spans="1:9" ht="27" customHeight="1" x14ac:dyDescent="0.3">
      <c r="A12" s="52" t="s">
        <v>75</v>
      </c>
      <c r="B12" s="51"/>
      <c r="C12" s="51"/>
      <c r="D12" s="51"/>
      <c r="E12" s="14">
        <f>46.4</f>
        <v>46.4</v>
      </c>
    </row>
    <row r="13" spans="1:9" ht="30" customHeight="1" x14ac:dyDescent="0.3">
      <c r="A13" s="52" t="s">
        <v>76</v>
      </c>
      <c r="B13" s="51"/>
      <c r="C13" s="51"/>
      <c r="D13" s="51"/>
      <c r="E13" s="14">
        <f>998</f>
        <v>998</v>
      </c>
    </row>
    <row r="14" spans="1:9" ht="26.4" customHeight="1" x14ac:dyDescent="0.3">
      <c r="A14" s="52" t="s">
        <v>77</v>
      </c>
      <c r="B14" s="51"/>
      <c r="C14" s="51"/>
      <c r="D14" s="51"/>
      <c r="E14" s="14">
        <f>170.7+1570.3+261.9+6.3+361.7</f>
        <v>2370.9</v>
      </c>
    </row>
    <row r="15" spans="1:9" ht="26.4" customHeight="1" x14ac:dyDescent="0.3">
      <c r="A15" s="52" t="s">
        <v>78</v>
      </c>
      <c r="B15" s="51"/>
      <c r="C15" s="51"/>
      <c r="D15" s="51"/>
      <c r="E15" s="14">
        <f>2.2+9.7+7460+7.7</f>
        <v>7479.5999999999995</v>
      </c>
    </row>
    <row r="16" spans="1:9" ht="17.399999999999999" customHeight="1" x14ac:dyDescent="0.3">
      <c r="A16" s="52" t="s">
        <v>79</v>
      </c>
      <c r="B16" s="51"/>
      <c r="C16" s="51"/>
      <c r="D16" s="51"/>
      <c r="E16" s="14">
        <f>33751</f>
        <v>33751</v>
      </c>
    </row>
    <row r="17" spans="1:5" ht="46.8" customHeight="1" x14ac:dyDescent="0.3">
      <c r="A17" s="52" t="s">
        <v>80</v>
      </c>
      <c r="B17" s="51"/>
      <c r="C17" s="51"/>
      <c r="D17" s="51"/>
      <c r="E17" s="14">
        <f>70.6+21.2</f>
        <v>91.8</v>
      </c>
    </row>
    <row r="18" spans="1:5" ht="28.8" customHeight="1" x14ac:dyDescent="0.3">
      <c r="A18" s="52" t="s">
        <v>81</v>
      </c>
      <c r="B18" s="51"/>
      <c r="C18" s="51"/>
      <c r="D18" s="51"/>
      <c r="E18" s="14">
        <f>-6.7</f>
        <v>-6.7</v>
      </c>
    </row>
    <row r="19" spans="1:5" ht="27.6" customHeight="1" x14ac:dyDescent="0.3">
      <c r="A19" s="52" t="s">
        <v>82</v>
      </c>
      <c r="B19" s="51"/>
      <c r="C19" s="51"/>
      <c r="D19" s="51"/>
      <c r="E19" s="14">
        <f>43.1</f>
        <v>43.1</v>
      </c>
    </row>
    <row r="20" spans="1:5" ht="29.4" customHeight="1" x14ac:dyDescent="0.3">
      <c r="A20" s="52" t="s">
        <v>83</v>
      </c>
      <c r="B20" s="51"/>
      <c r="C20" s="51"/>
      <c r="D20" s="51"/>
      <c r="E20" s="14">
        <f>41.6</f>
        <v>41.6</v>
      </c>
    </row>
    <row r="21" spans="1:5" ht="28.2" customHeight="1" x14ac:dyDescent="0.3">
      <c r="A21" s="52" t="s">
        <v>84</v>
      </c>
      <c r="B21" s="51"/>
      <c r="C21" s="51"/>
      <c r="D21" s="51"/>
      <c r="E21" s="14">
        <f>98.8</f>
        <v>98.8</v>
      </c>
    </row>
    <row r="22" spans="1:5" ht="28.8" customHeight="1" x14ac:dyDescent="0.3">
      <c r="A22" s="52" t="s">
        <v>85</v>
      </c>
      <c r="B22" s="51"/>
      <c r="C22" s="51"/>
      <c r="D22" s="51"/>
      <c r="E22" s="14">
        <f>7.7</f>
        <v>7.7</v>
      </c>
    </row>
    <row r="23" spans="1:5" ht="29.4" customHeight="1" x14ac:dyDescent="0.3">
      <c r="A23" s="52" t="s">
        <v>86</v>
      </c>
      <c r="B23" s="51"/>
      <c r="C23" s="51"/>
      <c r="D23" s="51"/>
      <c r="E23" s="14">
        <f>96.5</f>
        <v>96.5</v>
      </c>
    </row>
    <row r="24" spans="1:5" ht="30" customHeight="1" x14ac:dyDescent="0.3">
      <c r="A24" s="52" t="s">
        <v>87</v>
      </c>
      <c r="B24" s="51"/>
      <c r="C24" s="51"/>
      <c r="D24" s="51"/>
      <c r="E24" s="14">
        <f>1104.31</f>
        <v>1104.31</v>
      </c>
    </row>
    <row r="25" spans="1:5" ht="44.4" customHeight="1" x14ac:dyDescent="0.3">
      <c r="A25" s="52" t="s">
        <v>88</v>
      </c>
      <c r="B25" s="51"/>
      <c r="C25" s="51"/>
      <c r="D25" s="51"/>
      <c r="E25" s="14">
        <f>834.9</f>
        <v>834.9</v>
      </c>
    </row>
    <row r="26" spans="1:5" ht="31.2" customHeight="1" x14ac:dyDescent="0.3">
      <c r="A26" s="52" t="s">
        <v>89</v>
      </c>
      <c r="B26" s="51"/>
      <c r="C26" s="51"/>
      <c r="D26" s="51"/>
      <c r="E26" s="14">
        <f>5797</f>
        <v>5797</v>
      </c>
    </row>
    <row r="27" spans="1:5" x14ac:dyDescent="0.3">
      <c r="A27" s="44" t="s">
        <v>5</v>
      </c>
      <c r="B27" s="45"/>
      <c r="C27" s="45"/>
      <c r="D27" s="45"/>
      <c r="E27" s="13">
        <f>'Муниципальные районы'!B14-Учреждения!E5+'Муниципальные районы'!B13</f>
        <v>262435.92096000002</v>
      </c>
    </row>
    <row r="28" spans="1:5" x14ac:dyDescent="0.3">
      <c r="A28" s="15"/>
      <c r="B28" s="16"/>
      <c r="C28" s="16"/>
      <c r="D28" s="6"/>
      <c r="E28" s="17"/>
    </row>
    <row r="29" spans="1:5" x14ac:dyDescent="0.3">
      <c r="A29" s="46" t="s">
        <v>14</v>
      </c>
      <c r="B29" s="48" t="s">
        <v>6</v>
      </c>
      <c r="C29" s="49" t="s">
        <v>7</v>
      </c>
      <c r="D29" s="49"/>
      <c r="E29" s="49"/>
    </row>
    <row r="30" spans="1:5" ht="82.8" x14ac:dyDescent="0.3">
      <c r="A30" s="47"/>
      <c r="B30" s="48"/>
      <c r="C30" s="18" t="s">
        <v>8</v>
      </c>
      <c r="D30" s="18" t="s">
        <v>9</v>
      </c>
      <c r="E30" s="18" t="s">
        <v>10</v>
      </c>
    </row>
    <row r="31" spans="1:5" x14ac:dyDescent="0.3">
      <c r="A31" s="19" t="s">
        <v>40</v>
      </c>
      <c r="B31" s="20">
        <v>253.67258000000001</v>
      </c>
      <c r="C31" s="20">
        <v>153.50736000000001</v>
      </c>
      <c r="D31" s="20">
        <v>46.359220000000001</v>
      </c>
      <c r="E31" s="20"/>
    </row>
    <row r="32" spans="1:5" x14ac:dyDescent="0.3">
      <c r="A32" s="19" t="s">
        <v>41</v>
      </c>
      <c r="B32" s="20">
        <v>105</v>
      </c>
      <c r="C32" s="20"/>
      <c r="D32" s="20"/>
      <c r="E32" s="20"/>
    </row>
    <row r="33" spans="1:5" x14ac:dyDescent="0.3">
      <c r="A33" s="19" t="s">
        <v>42</v>
      </c>
      <c r="B33" s="20">
        <v>5935.4874900000004</v>
      </c>
      <c r="C33" s="20">
        <v>354.03649000000001</v>
      </c>
      <c r="D33" s="20">
        <v>-281.04034000000001</v>
      </c>
      <c r="E33" s="20"/>
    </row>
    <row r="34" spans="1:5" ht="27.6" x14ac:dyDescent="0.3">
      <c r="A34" s="19" t="s">
        <v>43</v>
      </c>
      <c r="B34" s="20">
        <v>14045.20233</v>
      </c>
      <c r="C34" s="20">
        <v>134.11000000000001</v>
      </c>
      <c r="D34" s="20"/>
      <c r="E34" s="20">
        <v>3980.0050000000001</v>
      </c>
    </row>
    <row r="35" spans="1:5" x14ac:dyDescent="0.3">
      <c r="A35" s="19" t="s">
        <v>44</v>
      </c>
      <c r="B35" s="20">
        <v>1</v>
      </c>
      <c r="C35" s="20"/>
      <c r="D35" s="20"/>
      <c r="E35" s="20"/>
    </row>
    <row r="36" spans="1:5" x14ac:dyDescent="0.3">
      <c r="A36" s="19" t="s">
        <v>45</v>
      </c>
      <c r="B36" s="20">
        <v>18.149999999999999</v>
      </c>
      <c r="C36" s="20"/>
      <c r="D36" s="20"/>
      <c r="E36" s="20"/>
    </row>
    <row r="37" spans="1:5" ht="27.6" x14ac:dyDescent="0.3">
      <c r="A37" s="19" t="s">
        <v>46</v>
      </c>
      <c r="B37" s="20">
        <v>39080.403400000003</v>
      </c>
      <c r="C37" s="20"/>
      <c r="D37" s="20"/>
      <c r="E37" s="20">
        <v>2172.8476000000001</v>
      </c>
    </row>
    <row r="38" spans="1:5" x14ac:dyDescent="0.3">
      <c r="A38" s="19" t="s">
        <v>47</v>
      </c>
      <c r="B38" s="20">
        <v>6267</v>
      </c>
      <c r="C38" s="20">
        <v>4200</v>
      </c>
      <c r="D38" s="20">
        <v>1028</v>
      </c>
      <c r="E38" s="20">
        <v>1039</v>
      </c>
    </row>
    <row r="39" spans="1:5" x14ac:dyDescent="0.3">
      <c r="A39" s="19" t="s">
        <v>48</v>
      </c>
      <c r="B39" s="20">
        <v>70836.085179999995</v>
      </c>
      <c r="C39" s="20">
        <v>1650</v>
      </c>
      <c r="D39" s="20"/>
      <c r="E39" s="20"/>
    </row>
    <row r="40" spans="1:5" x14ac:dyDescent="0.3">
      <c r="A40" s="19" t="s">
        <v>49</v>
      </c>
      <c r="B40" s="20">
        <v>22308.36996</v>
      </c>
      <c r="C40" s="20">
        <v>68.886610000000005</v>
      </c>
      <c r="D40" s="20"/>
      <c r="E40" s="20"/>
    </row>
    <row r="41" spans="1:5" x14ac:dyDescent="0.3">
      <c r="A41" s="19" t="s">
        <v>50</v>
      </c>
      <c r="B41" s="20">
        <v>29274.193960000001</v>
      </c>
      <c r="C41" s="20">
        <v>1400</v>
      </c>
      <c r="D41" s="20"/>
      <c r="E41" s="20">
        <v>21956.765439999999</v>
      </c>
    </row>
    <row r="42" spans="1:5" x14ac:dyDescent="0.3">
      <c r="A42" s="19" t="s">
        <v>51</v>
      </c>
      <c r="B42" s="20">
        <v>16866.614989999998</v>
      </c>
      <c r="C42" s="20"/>
      <c r="D42" s="20"/>
      <c r="E42" s="20">
        <v>3378.7020000000002</v>
      </c>
    </row>
    <row r="43" spans="1:5" x14ac:dyDescent="0.3">
      <c r="A43" s="19" t="s">
        <v>52</v>
      </c>
      <c r="B43" s="20">
        <v>465.78809000000001</v>
      </c>
      <c r="C43" s="20"/>
      <c r="D43" s="20"/>
      <c r="E43" s="20"/>
    </row>
    <row r="44" spans="1:5" ht="27.6" x14ac:dyDescent="0.3">
      <c r="A44" s="19" t="s">
        <v>53</v>
      </c>
      <c r="B44" s="20">
        <v>15248.19616</v>
      </c>
      <c r="C44" s="20">
        <v>3500</v>
      </c>
      <c r="D44" s="20"/>
      <c r="E44" s="20"/>
    </row>
    <row r="45" spans="1:5" x14ac:dyDescent="0.3">
      <c r="A45" s="19" t="s">
        <v>54</v>
      </c>
      <c r="B45" s="20">
        <v>106.12069</v>
      </c>
      <c r="C45" s="20"/>
      <c r="D45" s="20"/>
      <c r="E45" s="20"/>
    </row>
    <row r="46" spans="1:5" x14ac:dyDescent="0.3">
      <c r="A46" s="19" t="s">
        <v>55</v>
      </c>
      <c r="B46" s="20">
        <v>1183.1420900000001</v>
      </c>
      <c r="C46" s="20"/>
      <c r="D46" s="20"/>
      <c r="E46" s="20"/>
    </row>
    <row r="47" spans="1:5" x14ac:dyDescent="0.3">
      <c r="A47" s="19" t="s">
        <v>56</v>
      </c>
      <c r="B47" s="20">
        <v>847.80967999999996</v>
      </c>
      <c r="C47" s="20">
        <v>694.47402999999997</v>
      </c>
      <c r="D47" s="20"/>
      <c r="E47" s="20"/>
    </row>
    <row r="48" spans="1:5" x14ac:dyDescent="0.3">
      <c r="A48" s="19" t="s">
        <v>57</v>
      </c>
      <c r="B48" s="20">
        <v>111.12512</v>
      </c>
      <c r="C48" s="20"/>
      <c r="D48" s="20"/>
      <c r="E48" s="20"/>
    </row>
    <row r="49" spans="1:5" ht="27.6" x14ac:dyDescent="0.3">
      <c r="A49" s="19" t="s">
        <v>58</v>
      </c>
      <c r="B49" s="20">
        <v>40</v>
      </c>
      <c r="C49" s="20">
        <v>40</v>
      </c>
      <c r="D49" s="20"/>
      <c r="E49" s="20"/>
    </row>
    <row r="50" spans="1:5" x14ac:dyDescent="0.3">
      <c r="A50" s="19" t="s">
        <v>59</v>
      </c>
      <c r="B50" s="20">
        <v>128.94967</v>
      </c>
      <c r="C50" s="20"/>
      <c r="D50" s="20"/>
      <c r="E50" s="20"/>
    </row>
    <row r="51" spans="1:5" x14ac:dyDescent="0.3">
      <c r="A51" s="19" t="s">
        <v>60</v>
      </c>
      <c r="B51" s="20">
        <v>197925.29386999999</v>
      </c>
      <c r="C51" s="20"/>
      <c r="D51" s="20"/>
      <c r="E51" s="20"/>
    </row>
    <row r="52" spans="1:5" x14ac:dyDescent="0.3">
      <c r="A52" s="19" t="s">
        <v>61</v>
      </c>
      <c r="B52" s="20">
        <v>-25.350999999999999</v>
      </c>
      <c r="C52" s="20"/>
      <c r="D52" s="20"/>
      <c r="E52" s="20"/>
    </row>
    <row r="53" spans="1:5" x14ac:dyDescent="0.3">
      <c r="A53" s="19" t="s">
        <v>62</v>
      </c>
      <c r="B53" s="20">
        <v>43.715000000000003</v>
      </c>
      <c r="C53" s="20"/>
      <c r="D53" s="20"/>
      <c r="E53" s="20"/>
    </row>
    <row r="54" spans="1:5" x14ac:dyDescent="0.3">
      <c r="A54" s="19" t="s">
        <v>63</v>
      </c>
      <c r="B54" s="20">
        <v>231.0558</v>
      </c>
      <c r="C54" s="20">
        <v>0.20014000000000001</v>
      </c>
      <c r="D54" s="20">
        <v>2.8417500000000002</v>
      </c>
      <c r="E54" s="20"/>
    </row>
    <row r="55" spans="1:5" ht="27.6" x14ac:dyDescent="0.3">
      <c r="A55" s="19" t="s">
        <v>64</v>
      </c>
      <c r="B55" s="20">
        <v>18751.257699999998</v>
      </c>
      <c r="C55" s="20"/>
      <c r="D55" s="20"/>
      <c r="E55" s="20"/>
    </row>
    <row r="56" spans="1:5" x14ac:dyDescent="0.3">
      <c r="A56" s="19" t="s">
        <v>65</v>
      </c>
      <c r="B56" s="20">
        <v>319.03800000000001</v>
      </c>
      <c r="C56" s="20"/>
      <c r="D56" s="20"/>
      <c r="E56" s="20"/>
    </row>
    <row r="57" spans="1:5" x14ac:dyDescent="0.3">
      <c r="A57" s="19" t="s">
        <v>66</v>
      </c>
      <c r="B57" s="20">
        <v>-1650.75</v>
      </c>
      <c r="C57" s="20"/>
      <c r="D57" s="20"/>
      <c r="E57" s="20"/>
    </row>
    <row r="58" spans="1:5" x14ac:dyDescent="0.3">
      <c r="A58" s="19" t="s">
        <v>67</v>
      </c>
      <c r="B58" s="20">
        <v>1626.91245</v>
      </c>
      <c r="C58" s="20">
        <v>827.53296</v>
      </c>
      <c r="D58" s="20">
        <v>216.96154000000001</v>
      </c>
      <c r="E58" s="20"/>
    </row>
    <row r="59" spans="1:5" x14ac:dyDescent="0.3">
      <c r="A59" s="19" t="s">
        <v>68</v>
      </c>
      <c r="B59" s="20">
        <v>1445.0039999999999</v>
      </c>
      <c r="C59" s="20">
        <v>1195.0039999999999</v>
      </c>
      <c r="D59" s="20"/>
      <c r="E59" s="20"/>
    </row>
    <row r="60" spans="1:5" x14ac:dyDescent="0.3">
      <c r="A60" s="19" t="s">
        <v>69</v>
      </c>
      <c r="B60" s="20">
        <v>86.854200000000006</v>
      </c>
      <c r="C60" s="20"/>
      <c r="D60" s="20"/>
      <c r="E60" s="20"/>
    </row>
    <row r="61" spans="1:5" ht="27.6" x14ac:dyDescent="0.3">
      <c r="A61" s="19" t="s">
        <v>70</v>
      </c>
      <c r="B61" s="20">
        <v>103</v>
      </c>
      <c r="C61" s="20"/>
      <c r="D61" s="20"/>
      <c r="E61" s="20"/>
    </row>
    <row r="62" spans="1:5" x14ac:dyDescent="0.3">
      <c r="A62" s="19" t="s">
        <v>71</v>
      </c>
      <c r="B62" s="20">
        <v>441978.34140999999</v>
      </c>
      <c r="C62" s="20">
        <v>14217.75159</v>
      </c>
      <c r="D62" s="20">
        <v>1013.12217</v>
      </c>
      <c r="E62" s="20">
        <v>32527.320039999999</v>
      </c>
    </row>
  </sheetData>
  <mergeCells count="27">
    <mergeCell ref="A26:D26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7:D27"/>
    <mergeCell ref="A29:A30"/>
    <mergeCell ref="B29:B30"/>
    <mergeCell ref="C29:E29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topLeftCell="A10" zoomScaleNormal="100" zoomScaleSheetLayoutView="100" workbookViewId="0">
      <selection activeCell="B15" sqref="B15"/>
    </sheetView>
  </sheetViews>
  <sheetFormatPr defaultRowHeight="14.4" x14ac:dyDescent="0.3"/>
  <cols>
    <col min="1" max="1" width="38.33203125" customWidth="1"/>
    <col min="2" max="2" width="13.109375" customWidth="1"/>
    <col min="3" max="3" width="13.5546875" customWidth="1"/>
    <col min="4" max="4" width="13.33203125" customWidth="1"/>
    <col min="5" max="5" width="13.5546875" customWidth="1"/>
    <col min="6" max="7" width="13.109375" customWidth="1"/>
    <col min="8" max="8" width="13.44140625" customWidth="1"/>
    <col min="9" max="9" width="13" customWidth="1"/>
    <col min="10" max="10" width="12.6640625" customWidth="1"/>
    <col min="11" max="11" width="11" customWidth="1"/>
    <col min="12" max="12" width="13.33203125" customWidth="1"/>
    <col min="13" max="14" width="13.21875" customWidth="1"/>
    <col min="15" max="15" width="13" customWidth="1"/>
  </cols>
  <sheetData>
    <row r="1" spans="1:16" s="27" customFormat="1" ht="15.6" x14ac:dyDescent="0.3">
      <c r="A1" s="38" t="s">
        <v>39</v>
      </c>
      <c r="C1" s="28" t="s">
        <v>13</v>
      </c>
    </row>
    <row r="2" spans="1:16" x14ac:dyDescent="0.3">
      <c r="A2" s="34" t="str">
        <f>TEXT(EndData2,"[$-FC19]ДД.ММ.ГГГ")</f>
        <v>23.07.2015</v>
      </c>
      <c r="B2" s="34">
        <f>A2+1</f>
        <v>42209</v>
      </c>
      <c r="C2" s="39" t="str">
        <f>TEXT(B2,"[$-FC19]ДД.ММ.ГГГ")</f>
        <v>24.07.2015</v>
      </c>
      <c r="P2" s="25" t="s">
        <v>12</v>
      </c>
    </row>
    <row r="3" spans="1:16" s="26" customFormat="1" ht="51.75" customHeight="1" x14ac:dyDescent="0.25">
      <c r="A3" s="31" t="s">
        <v>15</v>
      </c>
      <c r="B3" s="37" t="s">
        <v>16</v>
      </c>
      <c r="C3" s="35" t="s">
        <v>17</v>
      </c>
      <c r="D3" s="35" t="s">
        <v>18</v>
      </c>
      <c r="E3" s="35" t="s">
        <v>19</v>
      </c>
      <c r="F3" s="35" t="s">
        <v>20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5" t="s">
        <v>28</v>
      </c>
      <c r="O3" s="35" t="s">
        <v>29</v>
      </c>
      <c r="P3" s="22" t="s">
        <v>11</v>
      </c>
    </row>
    <row r="4" spans="1:16" ht="93" x14ac:dyDescent="0.3">
      <c r="A4" s="23" t="s">
        <v>31</v>
      </c>
      <c r="B4" s="36"/>
      <c r="C4" s="36"/>
      <c r="D4" s="36"/>
      <c r="E4" s="36"/>
      <c r="F4" s="36"/>
      <c r="G4" s="36">
        <v>50</v>
      </c>
      <c r="H4" s="36">
        <v>500</v>
      </c>
      <c r="I4" s="36"/>
      <c r="J4" s="36">
        <v>696</v>
      </c>
      <c r="K4" s="36"/>
      <c r="L4" s="36"/>
      <c r="M4" s="36"/>
      <c r="N4" s="36"/>
      <c r="O4" s="36"/>
      <c r="P4" s="24">
        <v>1246</v>
      </c>
    </row>
    <row r="5" spans="1:16" ht="66.599999999999994" x14ac:dyDescent="0.3">
      <c r="A5" s="23" t="s">
        <v>32</v>
      </c>
      <c r="B5" s="36">
        <v>3538.6170200000001</v>
      </c>
      <c r="C5" s="36"/>
      <c r="D5" s="36"/>
      <c r="E5" s="36"/>
      <c r="F5" s="36"/>
      <c r="G5" s="36"/>
      <c r="H5" s="36"/>
      <c r="I5" s="36">
        <v>1589.6225300000001</v>
      </c>
      <c r="J5" s="36"/>
      <c r="K5" s="36"/>
      <c r="L5" s="36"/>
      <c r="M5" s="36"/>
      <c r="N5" s="36"/>
      <c r="O5" s="36"/>
      <c r="P5" s="24">
        <v>5128.2395500000002</v>
      </c>
    </row>
    <row r="6" spans="1:16" ht="53.4" x14ac:dyDescent="0.3">
      <c r="A6" s="23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>
        <v>821.76</v>
      </c>
      <c r="P6" s="24">
        <v>821.76</v>
      </c>
    </row>
    <row r="7" spans="1:16" ht="66.599999999999994" x14ac:dyDescent="0.3">
      <c r="A7" s="23" t="s">
        <v>34</v>
      </c>
      <c r="B7" s="36">
        <v>4313.5680000000002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24">
        <v>4313.5680000000002</v>
      </c>
    </row>
    <row r="8" spans="1:16" ht="66.599999999999994" x14ac:dyDescent="0.3">
      <c r="A8" s="23" t="s">
        <v>35</v>
      </c>
      <c r="B8" s="36">
        <v>6254.6736000000001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4">
        <v>6254.6736000000001</v>
      </c>
    </row>
    <row r="9" spans="1:16" ht="66.599999999999994" x14ac:dyDescent="0.3">
      <c r="A9" s="23" t="s">
        <v>36</v>
      </c>
      <c r="B9" s="36">
        <v>5607.6383999999998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>
        <v>5607.6383999999998</v>
      </c>
    </row>
    <row r="10" spans="1:16" ht="53.4" x14ac:dyDescent="0.3">
      <c r="A10" s="23" t="s">
        <v>37</v>
      </c>
      <c r="B10" s="36"/>
      <c r="C10" s="36">
        <v>2816.9</v>
      </c>
      <c r="D10" s="36"/>
      <c r="E10" s="36"/>
      <c r="F10" s="36"/>
      <c r="G10" s="36">
        <v>272.2</v>
      </c>
      <c r="H10" s="36"/>
      <c r="I10" s="36"/>
      <c r="J10" s="36"/>
      <c r="K10" s="36">
        <v>109.1</v>
      </c>
      <c r="L10" s="36"/>
      <c r="M10" s="36"/>
      <c r="N10" s="36"/>
      <c r="O10" s="36"/>
      <c r="P10" s="24">
        <v>3198.2</v>
      </c>
    </row>
    <row r="11" spans="1:16" x14ac:dyDescent="0.3">
      <c r="A11" s="23" t="s">
        <v>38</v>
      </c>
      <c r="B11" s="36">
        <v>19714.497019999999</v>
      </c>
      <c r="C11" s="36">
        <v>2816.9</v>
      </c>
      <c r="D11" s="36"/>
      <c r="E11" s="36"/>
      <c r="F11" s="36"/>
      <c r="G11" s="36">
        <v>322.2</v>
      </c>
      <c r="H11" s="36">
        <v>500</v>
      </c>
      <c r="I11" s="36">
        <v>1589.6225300000001</v>
      </c>
      <c r="J11" s="36">
        <v>696</v>
      </c>
      <c r="K11" s="36">
        <v>109.1</v>
      </c>
      <c r="L11" s="36"/>
      <c r="M11" s="36"/>
      <c r="N11" s="36"/>
      <c r="O11" s="36">
        <v>821.76</v>
      </c>
      <c r="P11" s="24">
        <v>26570.079549999999</v>
      </c>
    </row>
    <row r="13" spans="1:16" x14ac:dyDescent="0.3">
      <c r="A13" s="33" t="s">
        <v>30</v>
      </c>
      <c r="B13" s="32">
        <f>Учреждения!B62+'Муниципальные районы'!P11</f>
        <v>468548.42096000002</v>
      </c>
    </row>
    <row r="14" spans="1:16" ht="32.25" customHeight="1" x14ac:dyDescent="0.3">
      <c r="A14" s="33" t="str">
        <f>CONCATENATE("Остатки бюджетных средств на ",C2,"г.")</f>
        <v>Остатки бюджетных средств на 24.07.2015г.</v>
      </c>
      <c r="B14" s="32">
        <v>2651246.7000000002</v>
      </c>
    </row>
  </sheetData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2015-07-26T21:52:13Z</dcterms:modified>
</cp:coreProperties>
</file>