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Учреждения!$28:$29</definedName>
    <definedName name="_xlnm.Print_Area" localSheetId="1">'Муниципальные районы'!$A$1:$P$18</definedName>
    <definedName name="_xlnm.Print_Area" localSheetId="0">Учреждения!$A$1:$E$61</definedName>
  </definedNames>
  <calcPr calcId="145621" refMode="R1C1"/>
</workbook>
</file>

<file path=xl/calcChain.xml><?xml version="1.0" encoding="utf-8"?>
<calcChain xmlns="http://schemas.openxmlformats.org/spreadsheetml/2006/main">
  <c r="E26" i="1" l="1"/>
  <c r="E8" i="1"/>
  <c r="E9" i="1"/>
  <c r="E18" i="1"/>
  <c r="E25" i="1"/>
  <c r="E21" i="1" l="1"/>
  <c r="E15" i="1"/>
  <c r="E24" i="1"/>
  <c r="E22" i="1"/>
  <c r="E23" i="1"/>
  <c r="E13" i="1" l="1"/>
  <c r="E20" i="1" l="1"/>
  <c r="E19" i="1"/>
  <c r="E17" i="1" l="1"/>
  <c r="E16" i="1"/>
  <c r="E14" i="1"/>
  <c r="E12" i="1"/>
  <c r="E11" i="1"/>
  <c r="E10" i="1"/>
  <c r="B16" i="2" l="1"/>
  <c r="A2" i="2" l="1"/>
  <c r="B2" i="2" s="1"/>
  <c r="C2" i="2" s="1"/>
  <c r="A17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<sst xmlns="http://schemas.openxmlformats.org/spreadsheetml/2006/main" count="91" uniqueCount="88">
  <si>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</si>
  <si>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</si>
  <si>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</si>
  <si>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</si>
  <si>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</si>
  <si>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</si>
  <si>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</si>
  <si>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</si>
  <si>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</si>
  <si>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</si>
  <si>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</si>
  <si>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</si>
  <si>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</si>
  <si>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</si>
  <si>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</si>
  <si>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</si>
  <si>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</si>
  <si>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</si>
  <si>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</si>
  <si>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</si>
  <si>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</si>
  <si>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</si>
  <si>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</si>
  <si>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</si>
  <si>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</si>
  <si>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</si>
  <si>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</si>
  <si>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</si>
  <si>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</si>
  <si>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</si>
  <si>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</si>
  <si>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</si>
  <si>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</si>
  <si>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</si>
  <si>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</si>
  <si>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</si>
  <si>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</si>
  <si>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</si>
  <si>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</si>
  <si>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</si>
  <si>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</si>
  <si>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</si>
  <si>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20.08.2015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</si>
  <si>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</si>
  <si>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</si>
  <si>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</si>
  <si>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</si>
  <si>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</si>
  <si>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</si>
  <si>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</si>
  <si>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</si>
  <si>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</si>
  <si>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</si>
  <si>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</si>
  <si>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</si>
  <si>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</si>
  <si>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</si>
  <si>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</si>
  <si>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</si>
  <si>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</si>
  <si>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</si>
  <si>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</si>
  <si>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</si>
  <si>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</si>
  <si>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</si>
  <si>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</si>
  <si>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</si>
  <si>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</si>
  <si>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Агентство по внутренней политике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</si>
  <si>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</si>
  <si>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</si>
  <si>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</si>
  <si>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ИТОГО</t>
  </si>
  <si>
    <t>14.08.2015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</si>
  <si>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</si>
  <si>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</si>
  <si>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Единая субвенция бюджетам субъектов Российской Федерации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</si>
  <si>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</si>
  <si>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</si>
  <si>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</si>
  <si>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федеральных целевых программ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</si>
  <si>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</si>
  <si>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</si>
  <si>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</si>
  <si>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субъектов Российской Федерации на выплату региональной доплаты к пенсии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</si>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</sst>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E6" sqref="E6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73</v>
      </c>
      <c r="G1" s="32" t="str">
        <f>TEXT(F1,"[$-FC19]ДД ММММ")</f>
        <v>14 августа</v>
      </c>
      <c r="H1" s="32" t="str">
        <f>TEXT(F1,"[$-FC19]ДД.ММ.ГГГ \г")</f>
        <v>14.08.2015 г</v>
      </c>
    </row>
    <row r="2" spans="1:9" ht="15.6" x14ac:dyDescent="0.3">
      <c r="A2" s="45" t="str">
        <f>CONCATENATE("с ",G1," по ",G2,"ода")</f>
        <v>с 14 августа по 20 августа 2015 года</v>
      </c>
      <c r="B2" s="45"/>
      <c r="C2" s="45"/>
      <c r="D2" s="45"/>
      <c r="E2" s="45"/>
      <c r="F2" s="31" t="s">
        <v>42</v>
      </c>
      <c r="G2" s="32" t="str">
        <f>TEXT(F2,"[$-FC19]ДД ММММ ГГГ \г")</f>
        <v>20 августа 2015 г</v>
      </c>
      <c r="H2" s="32" t="str">
        <f>TEXT(F2,"[$-FC19]ДД.ММ.ГГГ \г")</f>
        <v>20.08.2015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14.08.2015 г.</v>
      </c>
      <c r="B5" s="47"/>
      <c r="C5" s="47"/>
      <c r="D5" s="48"/>
      <c r="E5" s="8">
        <v>3064994.6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4" t="s">
        <v>2</v>
      </c>
      <c r="B7" s="55"/>
      <c r="C7" s="55"/>
      <c r="D7" s="55"/>
      <c r="E7" s="13"/>
    </row>
    <row r="8" spans="1:9" x14ac:dyDescent="0.3">
      <c r="A8" s="49" t="s">
        <v>3</v>
      </c>
      <c r="B8" s="55"/>
      <c r="C8" s="55"/>
      <c r="D8" s="55"/>
      <c r="E8" s="9">
        <f>E25-E7</f>
        <v>42834.9</v>
      </c>
    </row>
    <row r="9" spans="1:9" x14ac:dyDescent="0.3">
      <c r="A9" s="56" t="s">
        <v>4</v>
      </c>
      <c r="B9" s="55"/>
      <c r="C9" s="55"/>
      <c r="D9" s="55"/>
      <c r="E9" s="14">
        <f>SUM(E10:E25)</f>
        <v>237883.30000000005</v>
      </c>
    </row>
    <row r="10" spans="1:9" ht="29.4" customHeight="1" x14ac:dyDescent="0.3">
      <c r="A10" s="56" t="s">
        <v>74</v>
      </c>
      <c r="B10" s="55"/>
      <c r="C10" s="55"/>
      <c r="D10" s="55"/>
      <c r="E10" s="14">
        <f>15730</f>
        <v>15730</v>
      </c>
    </row>
    <row r="11" spans="1:9" ht="31.2" customHeight="1" x14ac:dyDescent="0.3">
      <c r="A11" s="56" t="s">
        <v>75</v>
      </c>
      <c r="B11" s="55"/>
      <c r="C11" s="55"/>
      <c r="D11" s="55"/>
      <c r="E11" s="14">
        <f>217.7</f>
        <v>217.7</v>
      </c>
    </row>
    <row r="12" spans="1:9" x14ac:dyDescent="0.3">
      <c r="A12" s="56" t="s">
        <v>76</v>
      </c>
      <c r="B12" s="55"/>
      <c r="C12" s="55"/>
      <c r="D12" s="55"/>
      <c r="E12" s="14">
        <f>91.7</f>
        <v>91.7</v>
      </c>
    </row>
    <row r="13" spans="1:9" ht="29.4" customHeight="1" x14ac:dyDescent="0.3">
      <c r="A13" s="56" t="s">
        <v>77</v>
      </c>
      <c r="B13" s="55"/>
      <c r="C13" s="55"/>
      <c r="D13" s="55"/>
      <c r="E13" s="14">
        <f>134041.7+20.4+122.2</f>
        <v>134184.30000000002</v>
      </c>
    </row>
    <row r="14" spans="1:9" ht="32.4" customHeight="1" x14ac:dyDescent="0.3">
      <c r="A14" s="56" t="s">
        <v>78</v>
      </c>
      <c r="B14" s="55"/>
      <c r="C14" s="55"/>
      <c r="D14" s="55"/>
      <c r="E14" s="14">
        <f>349.2</f>
        <v>349.2</v>
      </c>
    </row>
    <row r="15" spans="1:9" ht="50.4" customHeight="1" x14ac:dyDescent="0.3">
      <c r="A15" s="56" t="s">
        <v>79</v>
      </c>
      <c r="B15" s="55"/>
      <c r="C15" s="55"/>
      <c r="D15" s="55"/>
      <c r="E15" s="14">
        <f>339.6+10218.8+49.4+2.2</f>
        <v>10610</v>
      </c>
    </row>
    <row r="16" spans="1:9" x14ac:dyDescent="0.3">
      <c r="A16" s="56" t="s">
        <v>80</v>
      </c>
      <c r="B16" s="55"/>
      <c r="C16" s="55"/>
      <c r="D16" s="55"/>
      <c r="E16" s="14">
        <f>200</f>
        <v>200</v>
      </c>
    </row>
    <row r="17" spans="1:5" ht="28.8" customHeight="1" x14ac:dyDescent="0.3">
      <c r="A17" s="56" t="s">
        <v>74</v>
      </c>
      <c r="B17" s="55"/>
      <c r="C17" s="55"/>
      <c r="D17" s="55"/>
      <c r="E17" s="14">
        <f>22010</f>
        <v>22010</v>
      </c>
    </row>
    <row r="18" spans="1:5" ht="33" customHeight="1" x14ac:dyDescent="0.3">
      <c r="A18" s="56" t="s">
        <v>81</v>
      </c>
      <c r="B18" s="55"/>
      <c r="C18" s="55"/>
      <c r="D18" s="55"/>
      <c r="E18" s="14">
        <f>681.1+390.3+432.4+225.7</f>
        <v>1729.5000000000002</v>
      </c>
    </row>
    <row r="19" spans="1:5" ht="25.2" customHeight="1" x14ac:dyDescent="0.3">
      <c r="A19" s="56" t="s">
        <v>82</v>
      </c>
      <c r="B19" s="55"/>
      <c r="C19" s="55"/>
      <c r="D19" s="55"/>
      <c r="E19" s="14">
        <f>23.2</f>
        <v>23.2</v>
      </c>
    </row>
    <row r="20" spans="1:5" ht="45.6" customHeight="1" x14ac:dyDescent="0.3">
      <c r="A20" s="56" t="s">
        <v>83</v>
      </c>
      <c r="B20" s="55"/>
      <c r="C20" s="55"/>
      <c r="D20" s="55"/>
      <c r="E20" s="14">
        <f>-4468.5</f>
        <v>-4468.5</v>
      </c>
    </row>
    <row r="21" spans="1:5" ht="30.6" customHeight="1" x14ac:dyDescent="0.3">
      <c r="A21" s="56" t="s">
        <v>84</v>
      </c>
      <c r="B21" s="55"/>
      <c r="C21" s="55"/>
      <c r="D21" s="55"/>
      <c r="E21" s="14">
        <f>10124.2+4053.4</f>
        <v>14177.6</v>
      </c>
    </row>
    <row r="22" spans="1:5" ht="33" customHeight="1" x14ac:dyDescent="0.3">
      <c r="A22" s="56" t="s">
        <v>85</v>
      </c>
      <c r="B22" s="55"/>
      <c r="C22" s="55"/>
      <c r="D22" s="55"/>
      <c r="E22" s="14">
        <f>62.5+129.5</f>
        <v>192</v>
      </c>
    </row>
    <row r="23" spans="1:5" ht="31.8" customHeight="1" x14ac:dyDescent="0.3">
      <c r="A23" s="56" t="s">
        <v>86</v>
      </c>
      <c r="B23" s="55"/>
      <c r="C23" s="55"/>
      <c r="D23" s="55"/>
      <c r="E23" s="14">
        <f>0.7</f>
        <v>0.7</v>
      </c>
    </row>
    <row r="24" spans="1:5" ht="46.8" customHeight="1" x14ac:dyDescent="0.3">
      <c r="A24" s="56" t="s">
        <v>87</v>
      </c>
      <c r="B24" s="55"/>
      <c r="C24" s="55"/>
      <c r="D24" s="55"/>
      <c r="E24" s="14">
        <f>1</f>
        <v>1</v>
      </c>
    </row>
    <row r="25" spans="1:5" x14ac:dyDescent="0.3">
      <c r="A25" s="56" t="s">
        <v>80</v>
      </c>
      <c r="B25" s="55"/>
      <c r="C25" s="55"/>
      <c r="D25" s="55"/>
      <c r="E25" s="14">
        <f>42834.9</f>
        <v>42834.9</v>
      </c>
    </row>
    <row r="26" spans="1:5" x14ac:dyDescent="0.3">
      <c r="A26" s="57" t="s">
        <v>5</v>
      </c>
      <c r="B26" s="58"/>
      <c r="C26" s="58"/>
      <c r="D26" s="59"/>
      <c r="E26" s="13">
        <f>'Муниципальные районы'!B17-Учреждения!E5+'Муниципальные районы'!B16</f>
        <v>369531.46686000004</v>
      </c>
    </row>
    <row r="27" spans="1:5" x14ac:dyDescent="0.3">
      <c r="A27" s="15"/>
      <c r="B27" s="16"/>
      <c r="C27" s="16"/>
      <c r="D27" s="6"/>
      <c r="E27" s="17"/>
    </row>
    <row r="28" spans="1:5" x14ac:dyDescent="0.3">
      <c r="A28" s="50" t="s">
        <v>14</v>
      </c>
      <c r="B28" s="52" t="s">
        <v>6</v>
      </c>
      <c r="C28" s="53" t="s">
        <v>7</v>
      </c>
      <c r="D28" s="53"/>
      <c r="E28" s="53"/>
    </row>
    <row r="29" spans="1:5" ht="82.8" x14ac:dyDescent="0.3">
      <c r="A29" s="51"/>
      <c r="B29" s="52"/>
      <c r="C29" s="18" t="s">
        <v>8</v>
      </c>
      <c r="D29" s="18" t="s">
        <v>9</v>
      </c>
      <c r="E29" s="18" t="s">
        <v>10</v>
      </c>
    </row>
    <row r="30" spans="1:5" x14ac:dyDescent="0.3">
      <c r="A30" s="21" t="s">
        <v>43</v>
      </c>
      <c r="B30" s="19">
        <v>1348.6836000000001</v>
      </c>
      <c r="C30" s="19"/>
      <c r="D30" s="19"/>
      <c r="E30" s="19"/>
    </row>
    <row r="31" spans="1:5" x14ac:dyDescent="0.3">
      <c r="A31" s="21" t="s">
        <v>44</v>
      </c>
      <c r="B31" s="19">
        <v>4.8479999999999999</v>
      </c>
      <c r="C31" s="19"/>
      <c r="D31" s="19"/>
      <c r="E31" s="19"/>
    </row>
    <row r="32" spans="1:5" x14ac:dyDescent="0.3">
      <c r="A32" s="21" t="s">
        <v>45</v>
      </c>
      <c r="B32" s="19">
        <v>5010.2072799999996</v>
      </c>
      <c r="C32" s="19">
        <v>1873.62833</v>
      </c>
      <c r="D32" s="19">
        <v>754.70147999999995</v>
      </c>
      <c r="E32" s="19"/>
    </row>
    <row r="33" spans="1:5" ht="27.6" x14ac:dyDescent="0.3">
      <c r="A33" s="21" t="s">
        <v>46</v>
      </c>
      <c r="B33" s="19">
        <v>18583.349999999999</v>
      </c>
      <c r="C33" s="19">
        <v>91</v>
      </c>
      <c r="D33" s="19"/>
      <c r="E33" s="19">
        <v>7483.366</v>
      </c>
    </row>
    <row r="34" spans="1:5" x14ac:dyDescent="0.3">
      <c r="A34" s="21" t="s">
        <v>47</v>
      </c>
      <c r="B34" s="19">
        <v>236.322</v>
      </c>
      <c r="C34" s="19"/>
      <c r="D34" s="19"/>
      <c r="E34" s="19"/>
    </row>
    <row r="35" spans="1:5" x14ac:dyDescent="0.3">
      <c r="A35" s="21" t="s">
        <v>48</v>
      </c>
      <c r="B35" s="19">
        <v>3667.7395200000001</v>
      </c>
      <c r="C35" s="19"/>
      <c r="D35" s="19"/>
      <c r="E35" s="19"/>
    </row>
    <row r="36" spans="1:5" ht="27.6" x14ac:dyDescent="0.3">
      <c r="A36" s="21" t="s">
        <v>49</v>
      </c>
      <c r="B36" s="19">
        <v>6003.1986500000003</v>
      </c>
      <c r="C36" s="19"/>
      <c r="D36" s="19"/>
      <c r="E36" s="19">
        <v>3038.15</v>
      </c>
    </row>
    <row r="37" spans="1:5" x14ac:dyDescent="0.3">
      <c r="A37" s="21" t="s">
        <v>50</v>
      </c>
      <c r="B37" s="19">
        <v>66079.513319999998</v>
      </c>
      <c r="C37" s="19"/>
      <c r="D37" s="19"/>
      <c r="E37" s="19"/>
    </row>
    <row r="38" spans="1:5" x14ac:dyDescent="0.3">
      <c r="A38" s="21" t="s">
        <v>51</v>
      </c>
      <c r="B38" s="19">
        <v>7400.6219899999996</v>
      </c>
      <c r="C38" s="19">
        <v>216.83409</v>
      </c>
      <c r="D38" s="19">
        <v>217.33733000000001</v>
      </c>
      <c r="E38" s="19">
        <v>2404.4800300000002</v>
      </c>
    </row>
    <row r="39" spans="1:5" x14ac:dyDescent="0.3">
      <c r="A39" s="21" t="s">
        <v>52</v>
      </c>
      <c r="B39" s="19">
        <v>12170.07165</v>
      </c>
      <c r="C39" s="19">
        <v>200</v>
      </c>
      <c r="D39" s="19"/>
      <c r="E39" s="19">
        <v>6519.4029099999998</v>
      </c>
    </row>
    <row r="40" spans="1:5" x14ac:dyDescent="0.3">
      <c r="A40" s="21" t="s">
        <v>53</v>
      </c>
      <c r="B40" s="19">
        <v>19685.72078</v>
      </c>
      <c r="C40" s="19"/>
      <c r="D40" s="19"/>
      <c r="E40" s="19">
        <v>15764.600399999999</v>
      </c>
    </row>
    <row r="41" spans="1:5" x14ac:dyDescent="0.3">
      <c r="A41" s="21" t="s">
        <v>54</v>
      </c>
      <c r="B41" s="19">
        <v>177.4</v>
      </c>
      <c r="C41" s="19"/>
      <c r="D41" s="19"/>
      <c r="E41" s="19"/>
    </row>
    <row r="42" spans="1:5" ht="27.6" x14ac:dyDescent="0.3">
      <c r="A42" s="21" t="s">
        <v>55</v>
      </c>
      <c r="B42" s="19">
        <v>1638.5969600000001</v>
      </c>
      <c r="C42" s="19"/>
      <c r="D42" s="19"/>
      <c r="E42" s="19"/>
    </row>
    <row r="43" spans="1:5" x14ac:dyDescent="0.3">
      <c r="A43" s="21" t="s">
        <v>56</v>
      </c>
      <c r="B43" s="19">
        <v>7267.7661799999996</v>
      </c>
      <c r="C43" s="19"/>
      <c r="D43" s="19"/>
      <c r="E43" s="19"/>
    </row>
    <row r="44" spans="1:5" x14ac:dyDescent="0.3">
      <c r="A44" s="21" t="s">
        <v>57</v>
      </c>
      <c r="B44" s="19">
        <v>115.97914</v>
      </c>
      <c r="C44" s="19"/>
      <c r="D44" s="19"/>
      <c r="E44" s="19"/>
    </row>
    <row r="45" spans="1:5" x14ac:dyDescent="0.3">
      <c r="A45" s="21" t="s">
        <v>58</v>
      </c>
      <c r="B45" s="19">
        <v>118.22808000000001</v>
      </c>
      <c r="C45" s="19">
        <v>117.53942000000001</v>
      </c>
      <c r="D45" s="19"/>
      <c r="E45" s="19"/>
    </row>
    <row r="46" spans="1:5" x14ac:dyDescent="0.3">
      <c r="A46" s="21" t="s">
        <v>59</v>
      </c>
      <c r="B46" s="19">
        <v>386.01825000000002</v>
      </c>
      <c r="C46" s="19"/>
      <c r="D46" s="19"/>
      <c r="E46" s="19"/>
    </row>
    <row r="47" spans="1:5" ht="27.6" x14ac:dyDescent="0.3">
      <c r="A47" s="21" t="s">
        <v>60</v>
      </c>
      <c r="B47" s="19">
        <v>1926.0664899999999</v>
      </c>
      <c r="C47" s="19">
        <v>1346.6</v>
      </c>
      <c r="D47" s="19">
        <v>219</v>
      </c>
      <c r="E47" s="19">
        <v>68.192080000000004</v>
      </c>
    </row>
    <row r="48" spans="1:5" x14ac:dyDescent="0.3">
      <c r="A48" s="21" t="s">
        <v>61</v>
      </c>
      <c r="B48" s="19">
        <v>89.751149999999996</v>
      </c>
      <c r="C48" s="19"/>
      <c r="D48" s="19"/>
      <c r="E48" s="19"/>
    </row>
    <row r="49" spans="1:5" x14ac:dyDescent="0.3">
      <c r="A49" s="21" t="s">
        <v>62</v>
      </c>
      <c r="B49" s="19">
        <v>158223.49012</v>
      </c>
      <c r="C49" s="19"/>
      <c r="D49" s="19"/>
      <c r="E49" s="19"/>
    </row>
    <row r="50" spans="1:5" x14ac:dyDescent="0.3">
      <c r="A50" s="21" t="s">
        <v>63</v>
      </c>
      <c r="B50" s="19">
        <v>800</v>
      </c>
      <c r="C50" s="19">
        <v>800</v>
      </c>
      <c r="D50" s="19"/>
      <c r="E50" s="19"/>
    </row>
    <row r="51" spans="1:5" x14ac:dyDescent="0.3">
      <c r="A51" s="21" t="s">
        <v>64</v>
      </c>
      <c r="B51" s="19">
        <v>5.5840000000000001E-2</v>
      </c>
      <c r="C51" s="19"/>
      <c r="D51" s="19"/>
      <c r="E51" s="19"/>
    </row>
    <row r="52" spans="1:5" x14ac:dyDescent="0.3">
      <c r="A52" s="21" t="s">
        <v>65</v>
      </c>
      <c r="B52" s="19">
        <v>831</v>
      </c>
      <c r="C52" s="19">
        <v>500</v>
      </c>
      <c r="D52" s="19">
        <v>200</v>
      </c>
      <c r="E52" s="19"/>
    </row>
    <row r="53" spans="1:5" x14ac:dyDescent="0.3">
      <c r="A53" s="21" t="s">
        <v>66</v>
      </c>
      <c r="B53" s="19">
        <v>35</v>
      </c>
      <c r="C53" s="19"/>
      <c r="D53" s="19"/>
      <c r="E53" s="19"/>
    </row>
    <row r="54" spans="1:5" ht="27.6" x14ac:dyDescent="0.3">
      <c r="A54" s="21" t="s">
        <v>67</v>
      </c>
      <c r="B54" s="19">
        <v>64661.075510000002</v>
      </c>
      <c r="C54" s="19"/>
      <c r="D54" s="19"/>
      <c r="E54" s="19"/>
    </row>
    <row r="55" spans="1:5" x14ac:dyDescent="0.3">
      <c r="A55" s="21" t="s">
        <v>68</v>
      </c>
      <c r="B55" s="19">
        <v>53.14141</v>
      </c>
      <c r="C55" s="19"/>
      <c r="D55" s="19"/>
      <c r="E55" s="19"/>
    </row>
    <row r="56" spans="1:5" x14ac:dyDescent="0.3">
      <c r="A56" s="21" t="s">
        <v>69</v>
      </c>
      <c r="B56" s="19">
        <v>1340.38814</v>
      </c>
      <c r="C56" s="19">
        <v>928.71594000000005</v>
      </c>
      <c r="D56" s="19">
        <v>21.615780000000001</v>
      </c>
      <c r="E56" s="19"/>
    </row>
    <row r="57" spans="1:5" x14ac:dyDescent="0.3">
      <c r="A57" s="21" t="s">
        <v>70</v>
      </c>
      <c r="B57" s="19">
        <v>27.75</v>
      </c>
      <c r="C57" s="19"/>
      <c r="D57" s="19"/>
      <c r="E57" s="19"/>
    </row>
    <row r="58" spans="1:5" x14ac:dyDescent="0.3">
      <c r="A58" s="21" t="s">
        <v>71</v>
      </c>
      <c r="B58" s="19">
        <v>185.73599999999999</v>
      </c>
      <c r="C58" s="19"/>
      <c r="D58" s="19"/>
      <c r="E58" s="19"/>
    </row>
    <row r="59" spans="1:5" x14ac:dyDescent="0.3">
      <c r="A59" s="23" t="s">
        <v>72</v>
      </c>
      <c r="B59" s="20">
        <v>378067.72006000002</v>
      </c>
      <c r="C59" s="20">
        <v>6074.3177800000003</v>
      </c>
      <c r="D59" s="20">
        <v>1412.6545900000001</v>
      </c>
      <c r="E59" s="20">
        <v>35278.191420000003</v>
      </c>
    </row>
  </sheetData>
  <mergeCells count="26"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26:D26"/>
    <mergeCell ref="A28:A29"/>
    <mergeCell ref="B28:B29"/>
    <mergeCell ref="C28:E2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view="pageBreakPreview" topLeftCell="B1" zoomScaleNormal="100" zoomScaleSheetLayoutView="100" workbookViewId="0">
      <selection activeCell="B1" sqref="B1"/>
    </sheetView>
  </sheetViews>
  <sheetFormatPr defaultRowHeight="14.4" x14ac:dyDescent="0.3"/>
  <cols>
    <col min="1" max="1" width="38.33203125" customWidth="1"/>
    <col min="2" max="2" width="13.109375" customWidth="1"/>
    <col min="3" max="4" width="14.44140625" customWidth="1"/>
    <col min="5" max="5" width="13.109375" customWidth="1"/>
    <col min="6" max="6" width="12.88671875" customWidth="1"/>
    <col min="7" max="8" width="13.44140625" customWidth="1"/>
    <col min="9" max="9" width="13" customWidth="1"/>
    <col min="10" max="10" width="12.6640625" customWidth="1"/>
    <col min="11" max="11" width="11" customWidth="1"/>
    <col min="12" max="12" width="13" customWidth="1"/>
    <col min="13" max="13" width="13.33203125" customWidth="1"/>
    <col min="14" max="14" width="14.109375" customWidth="1"/>
    <col min="15" max="15" width="13.21875" customWidth="1"/>
  </cols>
  <sheetData>
    <row r="1" spans="1:20" s="29" customFormat="1" ht="15.6" x14ac:dyDescent="0.3">
      <c r="A1" s="43" t="s">
        <v>42</v>
      </c>
      <c r="C1" s="30" t="s">
        <v>13</v>
      </c>
    </row>
    <row r="2" spans="1:20" x14ac:dyDescent="0.3">
      <c r="A2" s="38" t="str">
        <f>TEXT(EndData2,"[$-FC19]ДД.ММ.ГГГ")</f>
        <v>20.08.2015</v>
      </c>
      <c r="B2" s="38">
        <f>A2+1</f>
        <v>42237</v>
      </c>
      <c r="C2" s="44" t="str">
        <f>TEXT(B2,"[$-FC19]ДД.ММ.ГГГ")</f>
        <v>21.08.2015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>
        <v>5300</v>
      </c>
      <c r="D4" s="40">
        <v>2800</v>
      </c>
      <c r="E4" s="40">
        <v>3613</v>
      </c>
      <c r="F4" s="40">
        <v>1168.2</v>
      </c>
      <c r="G4" s="40">
        <v>1000</v>
      </c>
      <c r="H4" s="40">
        <v>1151.24</v>
      </c>
      <c r="I4" s="40">
        <v>400</v>
      </c>
      <c r="J4" s="40">
        <v>2058.7370000000001</v>
      </c>
      <c r="K4" s="40"/>
      <c r="L4" s="40">
        <v>400</v>
      </c>
      <c r="M4" s="40">
        <v>500</v>
      </c>
      <c r="N4" s="40"/>
      <c r="O4" s="40">
        <v>1000</v>
      </c>
      <c r="P4" s="26">
        <v>19391.177</v>
      </c>
      <c r="Q4" s="27"/>
      <c r="R4" s="27"/>
      <c r="S4" s="27"/>
      <c r="T4" s="27"/>
    </row>
    <row r="5" spans="1:20" ht="93" x14ac:dyDescent="0.3">
      <c r="A5" s="25" t="s">
        <v>32</v>
      </c>
      <c r="B5" s="40"/>
      <c r="C5" s="40">
        <v>848</v>
      </c>
      <c r="D5" s="40"/>
      <c r="E5" s="40"/>
      <c r="F5" s="40"/>
      <c r="G5" s="40"/>
      <c r="H5" s="40"/>
      <c r="I5" s="40"/>
      <c r="J5" s="40">
        <v>37.356900000000003</v>
      </c>
      <c r="K5" s="40"/>
      <c r="L5" s="40">
        <v>261.3</v>
      </c>
      <c r="M5" s="40"/>
      <c r="N5" s="40"/>
      <c r="O5" s="40"/>
      <c r="P5" s="26">
        <v>1146.6569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22949.366470000001</v>
      </c>
      <c r="C6" s="40"/>
      <c r="D6" s="40"/>
      <c r="E6" s="40"/>
      <c r="F6" s="40"/>
      <c r="G6" s="40"/>
      <c r="H6" s="40">
        <v>2908.348</v>
      </c>
      <c r="I6" s="40"/>
      <c r="J6" s="40"/>
      <c r="K6" s="40"/>
      <c r="L6" s="40"/>
      <c r="M6" s="40"/>
      <c r="N6" s="40"/>
      <c r="O6" s="40"/>
      <c r="P6" s="26">
        <v>25857.714469999999</v>
      </c>
      <c r="Q6" s="27"/>
      <c r="R6" s="27"/>
      <c r="S6" s="27"/>
      <c r="T6" s="27"/>
    </row>
    <row r="7" spans="1:20" ht="53.4" x14ac:dyDescent="0.3">
      <c r="A7" s="25" t="s">
        <v>34</v>
      </c>
      <c r="B7" s="40"/>
      <c r="C7" s="40">
        <v>540.68399999999997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540.68399999999997</v>
      </c>
      <c r="Q7" s="27"/>
      <c r="R7" s="27"/>
      <c r="S7" s="27"/>
      <c r="T7" s="27"/>
    </row>
    <row r="8" spans="1:20" ht="66.599999999999994" x14ac:dyDescent="0.3">
      <c r="A8" s="25" t="s">
        <v>35</v>
      </c>
      <c r="B8" s="40"/>
      <c r="C8" s="40">
        <v>147.58000000000001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6">
        <v>147.58000000000001</v>
      </c>
      <c r="Q8" s="27"/>
      <c r="R8" s="27"/>
      <c r="S8" s="27"/>
      <c r="T8" s="27"/>
    </row>
    <row r="9" spans="1:20" ht="93" x14ac:dyDescent="0.3">
      <c r="A9" s="25" t="s">
        <v>36</v>
      </c>
      <c r="B9" s="40"/>
      <c r="C9" s="40">
        <v>1741.4846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1741.4846</v>
      </c>
      <c r="Q9" s="27"/>
      <c r="R9" s="27"/>
      <c r="S9" s="27"/>
      <c r="T9" s="27"/>
    </row>
    <row r="10" spans="1:20" ht="93" x14ac:dyDescent="0.3">
      <c r="A10" s="25" t="s">
        <v>37</v>
      </c>
      <c r="B10" s="40"/>
      <c r="C10" s="40">
        <v>3474.8470000000002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3474.8470000000002</v>
      </c>
      <c r="Q10" s="27"/>
      <c r="R10" s="27"/>
      <c r="S10" s="27"/>
      <c r="T10" s="27"/>
    </row>
    <row r="11" spans="1:20" ht="79.8" x14ac:dyDescent="0.3">
      <c r="A11" s="25" t="s">
        <v>38</v>
      </c>
      <c r="B11" s="40">
        <v>24272.1577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24272.1577</v>
      </c>
      <c r="Q11" s="27"/>
      <c r="R11" s="27"/>
      <c r="S11" s="27"/>
      <c r="T11" s="27"/>
    </row>
    <row r="12" spans="1:20" ht="66.599999999999994" x14ac:dyDescent="0.3">
      <c r="A12" s="25" t="s">
        <v>39</v>
      </c>
      <c r="B12" s="40">
        <v>1393.6452300000001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6">
        <v>1393.6452300000001</v>
      </c>
      <c r="Q12" s="27"/>
      <c r="R12" s="27"/>
      <c r="S12" s="27"/>
      <c r="T12" s="27"/>
    </row>
    <row r="13" spans="1:20" ht="53.4" x14ac:dyDescent="0.3">
      <c r="A13" s="25" t="s">
        <v>40</v>
      </c>
      <c r="B13" s="40">
        <v>28163.299900000002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6">
        <v>28163.299900000002</v>
      </c>
      <c r="Q13" s="27"/>
      <c r="R13" s="27"/>
      <c r="S13" s="27"/>
      <c r="T13" s="27"/>
    </row>
    <row r="14" spans="1:20" x14ac:dyDescent="0.3">
      <c r="A14" s="33" t="s">
        <v>41</v>
      </c>
      <c r="B14" s="41">
        <v>76778.469299999997</v>
      </c>
      <c r="C14" s="41">
        <v>12052.595600000001</v>
      </c>
      <c r="D14" s="41">
        <v>2800</v>
      </c>
      <c r="E14" s="41">
        <v>3613</v>
      </c>
      <c r="F14" s="41">
        <v>1168.2</v>
      </c>
      <c r="G14" s="41">
        <v>1000</v>
      </c>
      <c r="H14" s="41">
        <v>4059.5880000000002</v>
      </c>
      <c r="I14" s="41">
        <v>400</v>
      </c>
      <c r="J14" s="41">
        <v>2096.0938999999998</v>
      </c>
      <c r="K14" s="41"/>
      <c r="L14" s="41">
        <v>661.3</v>
      </c>
      <c r="M14" s="41">
        <v>500</v>
      </c>
      <c r="N14" s="41"/>
      <c r="O14" s="41">
        <v>1000</v>
      </c>
      <c r="P14" s="26">
        <v>106129.24679999999</v>
      </c>
      <c r="Q14" s="34"/>
      <c r="R14" s="34"/>
      <c r="S14" s="34"/>
      <c r="T14" s="34"/>
    </row>
    <row r="16" spans="1:20" x14ac:dyDescent="0.3">
      <c r="A16" s="37" t="s">
        <v>30</v>
      </c>
      <c r="B16" s="36">
        <f>Учреждения!B59+'Муниципальные районы'!P14</f>
        <v>484196.96686000004</v>
      </c>
    </row>
    <row r="17" spans="1:2" ht="32.25" customHeight="1" x14ac:dyDescent="0.3">
      <c r="A17" s="37" t="str">
        <f>CONCATENATE("Остатки бюджетных средств на ",C2,"г.")</f>
        <v>Остатки бюджетных средств на 21.08.2015г.</v>
      </c>
      <c r="B17" s="36">
        <v>2950329.1</v>
      </c>
    </row>
  </sheetData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2015-08-24T02:43:31Z</dcterms:modified>
</cp:coreProperties>
</file>