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Учреждения!$28:$29</definedName>
    <definedName name="_xlnm.Print_Area" localSheetId="1">'Муниципальные районы'!$A$1:$P$37</definedName>
    <definedName name="_xlnm.Print_Area" localSheetId="0">Учреждения!$A$1:$E$69</definedName>
  </definedNames>
  <calcPr calcId="145621" refMode="R1C1"/>
</workbook>
</file>

<file path=xl/calcChain.xml><?xml version="1.0" encoding="utf-8"?>
<calcChain xmlns="http://schemas.openxmlformats.org/spreadsheetml/2006/main">
  <c r="E26" i="1" l="1"/>
  <c r="E8" i="1" s="1"/>
  <c r="E9" i="1"/>
  <c r="E22" i="1"/>
  <c r="E24" i="1"/>
  <c r="E14" i="1"/>
  <c r="E18" i="1"/>
  <c r="E25" i="1"/>
  <c r="E13" i="1"/>
  <c r="E20" i="1" l="1"/>
  <c r="E16" i="1"/>
  <c r="E23" i="1"/>
  <c r="E15" i="1" l="1"/>
  <c r="E21" i="1" l="1"/>
  <c r="E19" i="1"/>
  <c r="E17" i="1"/>
  <c r="E12" i="1" l="1"/>
  <c r="E11" i="1"/>
  <c r="E10" i="1"/>
  <c r="B35" i="2" l="1"/>
  <c r="A2" i="2" l="1"/>
  <c r="B2" i="2" s="1"/>
  <c r="C2" i="2" s="1"/>
  <c r="A36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<sst xmlns="http://schemas.openxmlformats.org/spreadsheetml/2006/main" count="118" uniqueCount="117">
  <si>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</si>
  <si>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</si>
  <si>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</si>
  <si>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</si>
  <si>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</si>
  <si>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</si>
  <si>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</si>
  <si>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</si>
  <si>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</si>
  <si>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</si>
  <si>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</si>
  <si>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</si>
  <si>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</si>
  <si>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</si>
  <si>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</si>
  <si>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</si>
  <si>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</si>
  <si>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</si>
  <si>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</si>
  <si>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</si>
  <si>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</si>
  <si>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</si>
  <si>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</si>
  <si>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</si>
  <si>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</si>
  <si>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</si>
  <si>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</si>
  <si>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</si>
  <si>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</si>
  <si>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</si>
  <si>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</si>
  <si>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</si>
  <si>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</si>
  <si>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</si>
  <si>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</si>
  <si>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</si>
  <si>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</si>
  <si>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</si>
  <si>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на выполнение полномочий органов государственной власти Камчатского края по расчету и предоставлению дотаций бюджетам поселений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</si>
  <si>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</si>
  <si>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на выполнение отдельных государственных полномочий Камчатского края  по социальному обслуживанию граждан в Камчатском крае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</si>
  <si>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</si>
  <si>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выполнение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</si>
  <si>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</si>
  <si>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на выполнение государственных полномочий по опеке и попечительству в Камчатском крае в части выплаты вознаграждения опекунам совершеннолетних недееспособных граждан, проживающим в Камчатском крае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</si>
  <si>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</si>
  <si>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дополнительного образования детей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</si>
  <si>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</si>
  <si>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</si>
  <si>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</si>
  <si>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</si>
  <si>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</si>
  <si>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</si>
  <si>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</si>
  <si>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Иные межбюджетные трансферты на уплату налога на имущество организаций муниципальными учреждениями в Камчатском крае</t>
  </si>
  <si>
    <t>Иные межбюджетные трансферты на подготовку к отопительному зимнему периоду  многоквартирных домов в Камчатском крае</t>
  </si>
  <si>
    <t>Иные межбюджетные трансферты на обустройство сквера по ул. Совхозная в пос. Нагорный</t>
  </si>
  <si>
    <t>Мероприятия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</si>
  <si>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Выплата единовременного пособия при всех формах устройства детей, лишенных родительского попечения, в семью</t>
  </si>
  <si>
    <t>Реализация мероприятий региональных программ в сфере дорожного хозяйства по решениям Правительства Российской Федерации</t>
  </si>
  <si>
    <t>Всего:</t>
  </si>
  <si>
    <t>01.10.2015</t>
  </si>
  <si>
    <t>Законодательное Собрание Камчатского края</t>
  </si>
  <si>
    <t>Контрольно-счетная палата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</si>
  <si>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</si>
  <si>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</si>
  <si>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</si>
  <si>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</si>
  <si>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</si>
  <si>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</si>
  <si>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</si>
  <si>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</si>
  <si>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</si>
  <si>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</si>
  <si>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</si>
  <si>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</si>
  <si>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</si>
  <si>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</si>
  <si>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</si>
  <si>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</si>
  <si>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</si>
  <si>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</si>
  <si>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</si>
  <si>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</si>
  <si>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</si>
  <si>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</si>
  <si>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</si>
  <si>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</si>
  <si>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</si>
  <si>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</si>
  <si>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</si>
  <si>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</si>
  <si>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</si>
  <si>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</si>
  <si>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</si>
  <si>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</si>
  <si>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</si>
  <si>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</si>
  <si>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Представительство Губернатора и Правительства Камчатского края при Правительстве Российской Федерации</t>
  </si>
  <si>
    <t>ИТОГО</t>
  </si>
  <si>
    <t>25.09.2015</t>
  </si>
  <si>
    <t>Субсидии бюджетам субъектов Российской Федерации на реализацию федеральных целевых программ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</si>
  <si>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</si>
  <si>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Субсидии бюджетам субъектов Российской Федерации на возмещение части затрат по наращиванию поголовья северных оленей, маралов и мясных табунных лошадей</t>
  </si>
  <si>
    <t>Единая субвенция бюджетам субъектов Российской Федерации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</si>
  <si>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</si>
  <si>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</si>
  <si>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</si>
  <si>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</si>
  <si>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Субвенции бюджетам субъектов Российской Федерации на оплату жилищно-коммунальных услуг отдельным категориям граждан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</si>
  <si>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</si>
  <si>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</si>
  <si>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</si>
  <si>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</si>
  <si>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</si>
  <si>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Межбюджетные трансферты, передаваемые бюджетам субъектов Российской Федерации на выплату региональной доплаты к пенсии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</si>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</sst>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view="pageBreakPreview" topLeftCell="A13" zoomScaleNormal="100" zoomScaleSheetLayoutView="100" workbookViewId="0">
      <selection activeCell="E6" sqref="E6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7" t="s">
        <v>0</v>
      </c>
      <c r="B1" s="47"/>
      <c r="C1" s="47"/>
      <c r="D1" s="47"/>
      <c r="E1" s="47"/>
      <c r="F1" s="31" t="s">
        <v>100</v>
      </c>
      <c r="G1" s="32" t="str">
        <f>TEXT(F1,"[$-FC19]ДД ММММ")</f>
        <v>25 сентября</v>
      </c>
      <c r="H1" s="32" t="str">
        <f>TEXT(F1,"[$-FC19]ДД.ММ.ГГГ \г")</f>
        <v>25.09.2015 г</v>
      </c>
    </row>
    <row r="2" spans="1:9" ht="15.6" x14ac:dyDescent="0.3">
      <c r="A2" s="47" t="str">
        <f>CONCATENATE("с ",G1," по ",G2,"ода")</f>
        <v>с 25 сентября по 01 октября 2015 года</v>
      </c>
      <c r="B2" s="47"/>
      <c r="C2" s="47"/>
      <c r="D2" s="47"/>
      <c r="E2" s="47"/>
      <c r="F2" s="31" t="s">
        <v>61</v>
      </c>
      <c r="G2" s="32" t="str">
        <f>TEXT(F2,"[$-FC19]ДД ММММ ГГГ \г")</f>
        <v>01 октября 2015 г</v>
      </c>
      <c r="H2" s="32" t="str">
        <f>TEXT(F2,"[$-FC19]ДД.ММ.ГГГ \г")</f>
        <v>01.10.2015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8" t="str">
        <f>CONCATENATE("Остатки средств на ",H1,".")</f>
        <v>Остатки средств на 25.09.2015 г.</v>
      </c>
      <c r="B5" s="49"/>
      <c r="C5" s="49"/>
      <c r="D5" s="50"/>
      <c r="E5" s="8">
        <v>2109520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7" t="s">
        <v>2</v>
      </c>
      <c r="B7" s="46"/>
      <c r="C7" s="46"/>
      <c r="D7" s="46"/>
      <c r="E7" s="13"/>
    </row>
    <row r="8" spans="1:9" x14ac:dyDescent="0.3">
      <c r="A8" s="52" t="s">
        <v>3</v>
      </c>
      <c r="B8" s="46"/>
      <c r="C8" s="46"/>
      <c r="D8" s="46"/>
      <c r="E8" s="9">
        <f>E26-E9</f>
        <v>392387.56435000023</v>
      </c>
    </row>
    <row r="9" spans="1:9" x14ac:dyDescent="0.3">
      <c r="A9" s="45" t="s">
        <v>4</v>
      </c>
      <c r="B9" s="46"/>
      <c r="C9" s="46"/>
      <c r="D9" s="46"/>
      <c r="E9" s="14">
        <f>SUM(E10:E25)</f>
        <v>12087.6</v>
      </c>
    </row>
    <row r="10" spans="1:9" x14ac:dyDescent="0.3">
      <c r="A10" s="45" t="s">
        <v>101</v>
      </c>
      <c r="B10" s="46"/>
      <c r="C10" s="46"/>
      <c r="D10" s="46"/>
      <c r="E10" s="14">
        <f>1862.9</f>
        <v>1862.9</v>
      </c>
    </row>
    <row r="11" spans="1:9" ht="30" customHeight="1" x14ac:dyDescent="0.3">
      <c r="A11" s="45" t="s">
        <v>102</v>
      </c>
      <c r="B11" s="46"/>
      <c r="C11" s="46"/>
      <c r="D11" s="46"/>
      <c r="E11" s="14">
        <f>115.3</f>
        <v>115.3</v>
      </c>
    </row>
    <row r="12" spans="1:9" ht="30.6" customHeight="1" x14ac:dyDescent="0.3">
      <c r="A12" s="45" t="s">
        <v>103</v>
      </c>
      <c r="B12" s="46"/>
      <c r="C12" s="46"/>
      <c r="D12" s="46"/>
      <c r="E12" s="14">
        <f>72.8</f>
        <v>72.8</v>
      </c>
    </row>
    <row r="13" spans="1:9" x14ac:dyDescent="0.3">
      <c r="A13" s="45" t="s">
        <v>104</v>
      </c>
      <c r="B13" s="46"/>
      <c r="C13" s="46"/>
      <c r="D13" s="46"/>
      <c r="E13" s="14">
        <f>29.4+78.3+793.7+1439.1+154.2</f>
        <v>2494.6999999999998</v>
      </c>
    </row>
    <row r="14" spans="1:9" ht="51.6" customHeight="1" x14ac:dyDescent="0.3">
      <c r="A14" s="45" t="s">
        <v>105</v>
      </c>
      <c r="B14" s="46"/>
      <c r="C14" s="46"/>
      <c r="D14" s="46"/>
      <c r="E14" s="14">
        <f>4+393.5+59.8+1+39.9</f>
        <v>498.2</v>
      </c>
    </row>
    <row r="15" spans="1:9" ht="30" customHeight="1" x14ac:dyDescent="0.3">
      <c r="A15" s="45" t="s">
        <v>106</v>
      </c>
      <c r="B15" s="46"/>
      <c r="C15" s="46"/>
      <c r="D15" s="46"/>
      <c r="E15" s="14">
        <f>20.8+0.6</f>
        <v>21.400000000000002</v>
      </c>
    </row>
    <row r="16" spans="1:9" ht="31.8" customHeight="1" x14ac:dyDescent="0.3">
      <c r="A16" s="45" t="s">
        <v>107</v>
      </c>
      <c r="B16" s="46"/>
      <c r="C16" s="46"/>
      <c r="D16" s="46"/>
      <c r="E16" s="14">
        <f>-525.7-45.5-9-19.6-86.6-4</f>
        <v>-690.40000000000009</v>
      </c>
    </row>
    <row r="17" spans="1:5" ht="27" customHeight="1" x14ac:dyDescent="0.3">
      <c r="A17" s="45" t="s">
        <v>108</v>
      </c>
      <c r="B17" s="46"/>
      <c r="C17" s="46"/>
      <c r="D17" s="46"/>
      <c r="E17" s="14">
        <f>-8162.9</f>
        <v>-8162.9</v>
      </c>
    </row>
    <row r="18" spans="1:5" ht="27" customHeight="1" x14ac:dyDescent="0.3">
      <c r="A18" s="45" t="s">
        <v>109</v>
      </c>
      <c r="B18" s="46"/>
      <c r="C18" s="46"/>
      <c r="D18" s="46"/>
      <c r="E18" s="14">
        <f>3072.3+47.9+52.3</f>
        <v>3172.5000000000005</v>
      </c>
    </row>
    <row r="19" spans="1:5" ht="27" customHeight="1" x14ac:dyDescent="0.3">
      <c r="A19" s="45" t="s">
        <v>110</v>
      </c>
      <c r="B19" s="46"/>
      <c r="C19" s="46"/>
      <c r="D19" s="46"/>
      <c r="E19" s="14">
        <f>99</f>
        <v>99</v>
      </c>
    </row>
    <row r="20" spans="1:5" ht="27" customHeight="1" x14ac:dyDescent="0.3">
      <c r="A20" s="45" t="s">
        <v>111</v>
      </c>
      <c r="B20" s="46"/>
      <c r="C20" s="46"/>
      <c r="D20" s="46"/>
      <c r="E20" s="14">
        <f>100+100</f>
        <v>200</v>
      </c>
    </row>
    <row r="21" spans="1:5" ht="27" customHeight="1" x14ac:dyDescent="0.3">
      <c r="A21" s="45" t="s">
        <v>112</v>
      </c>
      <c r="B21" s="46"/>
      <c r="C21" s="46"/>
      <c r="D21" s="46"/>
      <c r="E21" s="14">
        <f>100</f>
        <v>100</v>
      </c>
    </row>
    <row r="22" spans="1:5" ht="27" customHeight="1" x14ac:dyDescent="0.3">
      <c r="A22" s="45" t="s">
        <v>113</v>
      </c>
      <c r="B22" s="46"/>
      <c r="C22" s="46"/>
      <c r="D22" s="46"/>
      <c r="E22" s="14">
        <f>72+406.9+14.6+841.6</f>
        <v>1335.1</v>
      </c>
    </row>
    <row r="23" spans="1:5" ht="27" customHeight="1" x14ac:dyDescent="0.3">
      <c r="A23" s="45" t="s">
        <v>114</v>
      </c>
      <c r="B23" s="46"/>
      <c r="C23" s="46"/>
      <c r="D23" s="46"/>
      <c r="E23" s="14">
        <f>12.4</f>
        <v>12.4</v>
      </c>
    </row>
    <row r="24" spans="1:5" ht="27" customHeight="1" x14ac:dyDescent="0.3">
      <c r="A24" s="45" t="s">
        <v>115</v>
      </c>
      <c r="B24" s="46"/>
      <c r="C24" s="46"/>
      <c r="D24" s="46"/>
      <c r="E24" s="14">
        <f>10818.7+116.5</f>
        <v>10935.2</v>
      </c>
    </row>
    <row r="25" spans="1:5" ht="27" customHeight="1" x14ac:dyDescent="0.3">
      <c r="A25" s="45" t="s">
        <v>116</v>
      </c>
      <c r="B25" s="46"/>
      <c r="C25" s="46"/>
      <c r="D25" s="46"/>
      <c r="E25" s="14">
        <f>21.4</f>
        <v>21.4</v>
      </c>
    </row>
    <row r="26" spans="1:5" x14ac:dyDescent="0.3">
      <c r="A26" s="51" t="s">
        <v>5</v>
      </c>
      <c r="B26" s="52"/>
      <c r="C26" s="52"/>
      <c r="D26" s="52"/>
      <c r="E26" s="13">
        <f>'Муниципальные районы'!B36-Учреждения!E5+'Муниципальные районы'!B35</f>
        <v>404475.16435000021</v>
      </c>
    </row>
    <row r="27" spans="1:5" x14ac:dyDescent="0.3">
      <c r="A27" s="15"/>
      <c r="B27" s="16"/>
      <c r="C27" s="16"/>
      <c r="D27" s="6"/>
      <c r="E27" s="17"/>
    </row>
    <row r="28" spans="1:5" x14ac:dyDescent="0.3">
      <c r="A28" s="53" t="s">
        <v>14</v>
      </c>
      <c r="B28" s="55" t="s">
        <v>6</v>
      </c>
      <c r="C28" s="56" t="s">
        <v>7</v>
      </c>
      <c r="D28" s="56"/>
      <c r="E28" s="56"/>
    </row>
    <row r="29" spans="1:5" ht="82.8" x14ac:dyDescent="0.3">
      <c r="A29" s="54"/>
      <c r="B29" s="55"/>
      <c r="C29" s="18" t="s">
        <v>8</v>
      </c>
      <c r="D29" s="18" t="s">
        <v>9</v>
      </c>
      <c r="E29" s="18" t="s">
        <v>10</v>
      </c>
    </row>
    <row r="30" spans="1:5" x14ac:dyDescent="0.3">
      <c r="A30" s="21" t="s">
        <v>62</v>
      </c>
      <c r="B30" s="19">
        <v>11971.27716</v>
      </c>
      <c r="C30" s="19">
        <v>9923.8566300000002</v>
      </c>
      <c r="D30" s="19">
        <v>1725.3974599999999</v>
      </c>
      <c r="E30" s="19"/>
    </row>
    <row r="31" spans="1:5" x14ac:dyDescent="0.3">
      <c r="A31" s="21" t="s">
        <v>63</v>
      </c>
      <c r="B31" s="19">
        <v>912.26499999999999</v>
      </c>
      <c r="C31" s="19">
        <v>300</v>
      </c>
      <c r="D31" s="19">
        <v>580</v>
      </c>
      <c r="E31" s="19"/>
    </row>
    <row r="32" spans="1:5" x14ac:dyDescent="0.3">
      <c r="A32" s="21" t="s">
        <v>64</v>
      </c>
      <c r="B32" s="19">
        <v>3509.8658</v>
      </c>
      <c r="C32" s="19">
        <v>1025.673</v>
      </c>
      <c r="D32" s="19">
        <v>476.85399999999998</v>
      </c>
      <c r="E32" s="19"/>
    </row>
    <row r="33" spans="1:5" ht="27.6" x14ac:dyDescent="0.3">
      <c r="A33" s="21" t="s">
        <v>65</v>
      </c>
      <c r="B33" s="19">
        <v>6615.9532099999997</v>
      </c>
      <c r="C33" s="19">
        <v>3189.826</v>
      </c>
      <c r="D33" s="19">
        <v>845.46400000000006</v>
      </c>
      <c r="E33" s="19">
        <v>1004.8150000000001</v>
      </c>
    </row>
    <row r="34" spans="1:5" x14ac:dyDescent="0.3">
      <c r="A34" s="21" t="s">
        <v>66</v>
      </c>
      <c r="B34" s="19">
        <v>99.9</v>
      </c>
      <c r="C34" s="19"/>
      <c r="D34" s="19"/>
      <c r="E34" s="19"/>
    </row>
    <row r="35" spans="1:5" x14ac:dyDescent="0.3">
      <c r="A35" s="21" t="s">
        <v>67</v>
      </c>
      <c r="B35" s="19">
        <v>3.69</v>
      </c>
      <c r="C35" s="19"/>
      <c r="D35" s="19"/>
      <c r="E35" s="19"/>
    </row>
    <row r="36" spans="1:5" ht="27.6" x14ac:dyDescent="0.3">
      <c r="A36" s="21" t="s">
        <v>68</v>
      </c>
      <c r="B36" s="19">
        <v>48632.032059999998</v>
      </c>
      <c r="C36" s="19"/>
      <c r="D36" s="19"/>
      <c r="E36" s="19">
        <v>3038.1840000000002</v>
      </c>
    </row>
    <row r="37" spans="1:5" x14ac:dyDescent="0.3">
      <c r="A37" s="21" t="s">
        <v>69</v>
      </c>
      <c r="B37" s="19">
        <v>190</v>
      </c>
      <c r="C37" s="19">
        <v>90</v>
      </c>
      <c r="D37" s="19"/>
      <c r="E37" s="19"/>
    </row>
    <row r="38" spans="1:5" x14ac:dyDescent="0.3">
      <c r="A38" s="21" t="s">
        <v>70</v>
      </c>
      <c r="B38" s="19">
        <v>-56512.060570000001</v>
      </c>
      <c r="C38" s="19">
        <v>3250</v>
      </c>
      <c r="D38" s="19"/>
      <c r="E38" s="19">
        <v>3232.1106</v>
      </c>
    </row>
    <row r="39" spans="1:5" x14ac:dyDescent="0.3">
      <c r="A39" s="21" t="s">
        <v>71</v>
      </c>
      <c r="B39" s="19">
        <v>-6948.9670500000002</v>
      </c>
      <c r="C39" s="19">
        <v>14303.837</v>
      </c>
      <c r="D39" s="19">
        <v>4950.43462</v>
      </c>
      <c r="E39" s="19">
        <v>8.5850000000000009</v>
      </c>
    </row>
    <row r="40" spans="1:5" x14ac:dyDescent="0.3">
      <c r="A40" s="21" t="s">
        <v>72</v>
      </c>
      <c r="B40" s="19">
        <v>175341.76540999999</v>
      </c>
      <c r="C40" s="19">
        <v>5478.6832299999996</v>
      </c>
      <c r="D40" s="19">
        <v>2453.9210600000001</v>
      </c>
      <c r="E40" s="19">
        <v>513.30852000000004</v>
      </c>
    </row>
    <row r="41" spans="1:5" x14ac:dyDescent="0.3">
      <c r="A41" s="21" t="s">
        <v>73</v>
      </c>
      <c r="B41" s="19">
        <v>405994.40493999998</v>
      </c>
      <c r="C41" s="19">
        <v>15878.232319999999</v>
      </c>
      <c r="D41" s="19">
        <v>3738.6741999999999</v>
      </c>
      <c r="E41" s="19">
        <v>213823.14887</v>
      </c>
    </row>
    <row r="42" spans="1:5" x14ac:dyDescent="0.3">
      <c r="A42" s="21" t="s">
        <v>74</v>
      </c>
      <c r="B42" s="19">
        <v>49568.749510000001</v>
      </c>
      <c r="C42" s="19">
        <v>1875.0250000000001</v>
      </c>
      <c r="D42" s="19">
        <v>279.35046</v>
      </c>
      <c r="E42" s="19"/>
    </row>
    <row r="43" spans="1:5" ht="27.6" x14ac:dyDescent="0.3">
      <c r="A43" s="21" t="s">
        <v>75</v>
      </c>
      <c r="B43" s="19">
        <v>45478.048999999999</v>
      </c>
      <c r="C43" s="19">
        <v>32000</v>
      </c>
      <c r="D43" s="19">
        <v>11400</v>
      </c>
      <c r="E43" s="19"/>
    </row>
    <row r="44" spans="1:5" x14ac:dyDescent="0.3">
      <c r="A44" s="21" t="s">
        <v>76</v>
      </c>
      <c r="B44" s="19">
        <v>9661.2340000000004</v>
      </c>
      <c r="C44" s="19"/>
      <c r="D44" s="19"/>
      <c r="E44" s="19"/>
    </row>
    <row r="45" spans="1:5" x14ac:dyDescent="0.3">
      <c r="A45" s="21" t="s">
        <v>77</v>
      </c>
      <c r="B45" s="19">
        <v>51952.394820000001</v>
      </c>
      <c r="C45" s="19">
        <v>1206.4792600000001</v>
      </c>
      <c r="D45" s="19">
        <v>618.18255999999997</v>
      </c>
      <c r="E45" s="19"/>
    </row>
    <row r="46" spans="1:5" x14ac:dyDescent="0.3">
      <c r="A46" s="21" t="s">
        <v>78</v>
      </c>
      <c r="B46" s="19">
        <v>1571.18921</v>
      </c>
      <c r="C46" s="19">
        <v>733.75387999999998</v>
      </c>
      <c r="D46" s="19">
        <v>447.54998000000001</v>
      </c>
      <c r="E46" s="19"/>
    </row>
    <row r="47" spans="1:5" x14ac:dyDescent="0.3">
      <c r="A47" s="21" t="s">
        <v>79</v>
      </c>
      <c r="B47" s="19">
        <v>584.19332999999995</v>
      </c>
      <c r="C47" s="19">
        <v>497.76333</v>
      </c>
      <c r="D47" s="19"/>
      <c r="E47" s="19"/>
    </row>
    <row r="48" spans="1:5" ht="27.6" x14ac:dyDescent="0.3">
      <c r="A48" s="21" t="s">
        <v>80</v>
      </c>
      <c r="B48" s="19">
        <v>34541.937420000002</v>
      </c>
      <c r="C48" s="19">
        <v>14547.8421</v>
      </c>
      <c r="D48" s="19">
        <v>3692.98198</v>
      </c>
      <c r="E48" s="19">
        <v>11602.66905</v>
      </c>
    </row>
    <row r="49" spans="1:5" x14ac:dyDescent="0.3">
      <c r="A49" s="21" t="s">
        <v>81</v>
      </c>
      <c r="B49" s="19">
        <v>11531.929389999999</v>
      </c>
      <c r="C49" s="19">
        <v>200</v>
      </c>
      <c r="D49" s="19"/>
      <c r="E49" s="19"/>
    </row>
    <row r="50" spans="1:5" x14ac:dyDescent="0.3">
      <c r="A50" s="21" t="s">
        <v>82</v>
      </c>
      <c r="B50" s="19">
        <v>38233.768329999999</v>
      </c>
      <c r="C50" s="19">
        <v>4485</v>
      </c>
      <c r="D50" s="19">
        <v>815</v>
      </c>
      <c r="E50" s="19"/>
    </row>
    <row r="51" spans="1:5" x14ac:dyDescent="0.3">
      <c r="A51" s="21" t="s">
        <v>83</v>
      </c>
      <c r="B51" s="19">
        <v>5210.3599999999997</v>
      </c>
      <c r="C51" s="19">
        <v>4000</v>
      </c>
      <c r="D51" s="19">
        <v>1210</v>
      </c>
      <c r="E51" s="19"/>
    </row>
    <row r="52" spans="1:5" x14ac:dyDescent="0.3">
      <c r="A52" s="21" t="s">
        <v>84</v>
      </c>
      <c r="B52" s="19">
        <v>1313.5578499999999</v>
      </c>
      <c r="C52" s="19">
        <v>1058.5983000000001</v>
      </c>
      <c r="D52" s="19">
        <v>216.58708999999999</v>
      </c>
      <c r="E52" s="19"/>
    </row>
    <row r="53" spans="1:5" x14ac:dyDescent="0.3">
      <c r="A53" s="21" t="s">
        <v>85</v>
      </c>
      <c r="B53" s="19">
        <v>400</v>
      </c>
      <c r="C53" s="19">
        <v>400</v>
      </c>
      <c r="D53" s="19"/>
      <c r="E53" s="19"/>
    </row>
    <row r="54" spans="1:5" x14ac:dyDescent="0.3">
      <c r="A54" s="21" t="s">
        <v>86</v>
      </c>
      <c r="B54" s="19">
        <v>1967.7179699999999</v>
      </c>
      <c r="C54" s="19">
        <v>1308</v>
      </c>
      <c r="D54" s="19">
        <v>267.62651</v>
      </c>
      <c r="E54" s="19"/>
    </row>
    <row r="55" spans="1:5" x14ac:dyDescent="0.3">
      <c r="A55" s="21" t="s">
        <v>87</v>
      </c>
      <c r="B55" s="19">
        <v>3131.6810500000001</v>
      </c>
      <c r="C55" s="19">
        <v>2625.2326899999998</v>
      </c>
      <c r="D55" s="19">
        <v>396.58562000000001</v>
      </c>
      <c r="E55" s="19"/>
    </row>
    <row r="56" spans="1:5" x14ac:dyDescent="0.3">
      <c r="A56" s="21" t="s">
        <v>88</v>
      </c>
      <c r="B56" s="19">
        <v>1232.9849999999999</v>
      </c>
      <c r="C56" s="19">
        <v>659.28</v>
      </c>
      <c r="D56" s="19">
        <v>185.5</v>
      </c>
      <c r="E56" s="19"/>
    </row>
    <row r="57" spans="1:5" x14ac:dyDescent="0.3">
      <c r="A57" s="21" t="s">
        <v>89</v>
      </c>
      <c r="B57" s="19">
        <v>3452.5578999999998</v>
      </c>
      <c r="C57" s="19">
        <v>3389.2572399999999</v>
      </c>
      <c r="D57" s="19">
        <v>23.435199999999998</v>
      </c>
      <c r="E57" s="19"/>
    </row>
    <row r="58" spans="1:5" ht="27.6" x14ac:dyDescent="0.3">
      <c r="A58" s="21" t="s">
        <v>90</v>
      </c>
      <c r="B58" s="19">
        <v>4272.1130000000003</v>
      </c>
      <c r="C58" s="19"/>
      <c r="D58" s="19"/>
      <c r="E58" s="19"/>
    </row>
    <row r="59" spans="1:5" ht="27.6" x14ac:dyDescent="0.3">
      <c r="A59" s="21" t="s">
        <v>91</v>
      </c>
      <c r="B59" s="19">
        <v>201.91506000000001</v>
      </c>
      <c r="C59" s="19">
        <v>172.17735999999999</v>
      </c>
      <c r="D59" s="19">
        <v>29.7377</v>
      </c>
      <c r="E59" s="19"/>
    </row>
    <row r="60" spans="1:5" x14ac:dyDescent="0.3">
      <c r="A60" s="21" t="s">
        <v>92</v>
      </c>
      <c r="B60" s="19">
        <v>1953.3112699999999</v>
      </c>
      <c r="C60" s="19">
        <v>1374.20101</v>
      </c>
      <c r="D60" s="19">
        <v>320.01109000000002</v>
      </c>
      <c r="E60" s="19"/>
    </row>
    <row r="61" spans="1:5" x14ac:dyDescent="0.3">
      <c r="A61" s="21" t="s">
        <v>93</v>
      </c>
      <c r="B61" s="19">
        <v>230.51349999999999</v>
      </c>
      <c r="C61" s="19"/>
      <c r="D61" s="19"/>
      <c r="E61" s="19"/>
    </row>
    <row r="62" spans="1:5" x14ac:dyDescent="0.3">
      <c r="A62" s="21" t="s">
        <v>94</v>
      </c>
      <c r="B62" s="19">
        <v>121832.23017</v>
      </c>
      <c r="C62" s="19">
        <v>1326.7834800000001</v>
      </c>
      <c r="D62" s="19">
        <v>768.26301000000001</v>
      </c>
      <c r="E62" s="19">
        <v>60</v>
      </c>
    </row>
    <row r="63" spans="1:5" x14ac:dyDescent="0.3">
      <c r="A63" s="21" t="s">
        <v>95</v>
      </c>
      <c r="B63" s="19">
        <v>15684.288280000001</v>
      </c>
      <c r="C63" s="19">
        <v>6797.11013</v>
      </c>
      <c r="D63" s="19">
        <v>2337.0525699999998</v>
      </c>
      <c r="E63" s="19"/>
    </row>
    <row r="64" spans="1:5" x14ac:dyDescent="0.3">
      <c r="A64" s="21" t="s">
        <v>96</v>
      </c>
      <c r="B64" s="19">
        <v>3558.64</v>
      </c>
      <c r="C64" s="19">
        <v>1027.192</v>
      </c>
      <c r="D64" s="19">
        <v>172.29249999999999</v>
      </c>
      <c r="E64" s="19"/>
    </row>
    <row r="65" spans="1:5" x14ac:dyDescent="0.3">
      <c r="A65" s="21" t="s">
        <v>97</v>
      </c>
      <c r="B65" s="19">
        <v>1272.1648299999999</v>
      </c>
      <c r="C65" s="19">
        <v>910.58</v>
      </c>
      <c r="D65" s="19">
        <v>187.55</v>
      </c>
      <c r="E65" s="19"/>
    </row>
    <row r="66" spans="1:5" ht="27.6" x14ac:dyDescent="0.3">
      <c r="A66" s="21" t="s">
        <v>98</v>
      </c>
      <c r="B66" s="19">
        <v>3340</v>
      </c>
      <c r="C66" s="19">
        <v>3000</v>
      </c>
      <c r="D66" s="19">
        <v>250</v>
      </c>
      <c r="E66" s="19"/>
    </row>
    <row r="67" spans="1:5" x14ac:dyDescent="0.3">
      <c r="A67" s="23" t="s">
        <v>99</v>
      </c>
      <c r="B67" s="20">
        <v>1001987.60685</v>
      </c>
      <c r="C67" s="20">
        <v>137034.38396000001</v>
      </c>
      <c r="D67" s="20">
        <v>38388.451609999996</v>
      </c>
      <c r="E67" s="20">
        <v>233282.82104000001</v>
      </c>
    </row>
  </sheetData>
  <mergeCells count="26">
    <mergeCell ref="A1:E1"/>
    <mergeCell ref="A2:E2"/>
    <mergeCell ref="A5:D5"/>
    <mergeCell ref="A26:D26"/>
    <mergeCell ref="A28:A29"/>
    <mergeCell ref="B28:B29"/>
    <mergeCell ref="C28:E28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view="pageBreakPreview" topLeftCell="A31" zoomScaleNormal="100" zoomScaleSheetLayoutView="100" workbookViewId="0">
      <selection activeCell="B36" sqref="B36"/>
    </sheetView>
  </sheetViews>
  <sheetFormatPr defaultRowHeight="14.4" x14ac:dyDescent="0.3"/>
  <cols>
    <col min="1" max="1" width="38.33203125" customWidth="1"/>
    <col min="2" max="2" width="13.109375" customWidth="1"/>
    <col min="3" max="3" width="13.77734375" customWidth="1"/>
    <col min="4" max="4" width="13.44140625" customWidth="1"/>
    <col min="5" max="5" width="13.88671875" customWidth="1"/>
    <col min="6" max="6" width="13.5546875" customWidth="1"/>
    <col min="7" max="7" width="14.44140625" customWidth="1"/>
    <col min="8" max="8" width="14.109375" customWidth="1"/>
    <col min="9" max="9" width="13.77734375" customWidth="1"/>
    <col min="10" max="10" width="12.6640625" customWidth="1"/>
    <col min="11" max="11" width="11" customWidth="1"/>
    <col min="12" max="12" width="13.5546875" customWidth="1"/>
    <col min="13" max="13" width="13.33203125" customWidth="1"/>
    <col min="14" max="14" width="13.6640625" customWidth="1"/>
    <col min="15" max="15" width="13.33203125" customWidth="1"/>
    <col min="16" max="16" width="10.77734375" customWidth="1"/>
  </cols>
  <sheetData>
    <row r="1" spans="1:20" s="29" customFormat="1" ht="15.6" x14ac:dyDescent="0.3">
      <c r="A1" s="43" t="s">
        <v>61</v>
      </c>
      <c r="C1" s="30" t="s">
        <v>13</v>
      </c>
    </row>
    <row r="2" spans="1:20" x14ac:dyDescent="0.3">
      <c r="A2" s="38" t="str">
        <f>TEXT(EndData2,"[$-FC19]ДД.ММ.ГГГ")</f>
        <v>01.10.2015</v>
      </c>
      <c r="B2" s="38">
        <f>A2+1</f>
        <v>42279</v>
      </c>
      <c r="C2" s="44" t="str">
        <f>TEXT(B2,"[$-FC19]ДД.ММ.ГГГ")</f>
        <v>02.10.2015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/>
      <c r="C4" s="40"/>
      <c r="D4" s="40"/>
      <c r="E4" s="40"/>
      <c r="F4" s="40"/>
      <c r="G4" s="40"/>
      <c r="H4" s="40"/>
      <c r="I4" s="40"/>
      <c r="J4" s="40">
        <v>1341.7130999999999</v>
      </c>
      <c r="K4" s="40">
        <v>189.84139999999999</v>
      </c>
      <c r="L4" s="40"/>
      <c r="M4" s="40"/>
      <c r="N4" s="40"/>
      <c r="O4" s="40"/>
      <c r="P4" s="26">
        <v>1531.5545</v>
      </c>
      <c r="Q4" s="27"/>
      <c r="R4" s="27"/>
      <c r="S4" s="27"/>
      <c r="T4" s="27"/>
    </row>
    <row r="5" spans="1:20" ht="40.200000000000003" x14ac:dyDescent="0.3">
      <c r="A5" s="25" t="s">
        <v>32</v>
      </c>
      <c r="B5" s="40"/>
      <c r="C5" s="40">
        <v>12804.7094</v>
      </c>
      <c r="D5" s="40">
        <v>17568.25</v>
      </c>
      <c r="E5" s="40">
        <v>7856.25</v>
      </c>
      <c r="F5" s="40">
        <v>8096.5933999999997</v>
      </c>
      <c r="G5" s="40">
        <v>22292.25</v>
      </c>
      <c r="H5" s="40">
        <v>6190.2728999999999</v>
      </c>
      <c r="I5" s="40">
        <v>5040.2331000000004</v>
      </c>
      <c r="J5" s="40">
        <v>313.79109999999997</v>
      </c>
      <c r="K5" s="40">
        <v>4621.5673999999999</v>
      </c>
      <c r="L5" s="40">
        <v>21962.0556</v>
      </c>
      <c r="M5" s="40">
        <v>9231</v>
      </c>
      <c r="N5" s="40">
        <v>15862.819</v>
      </c>
      <c r="O5" s="40">
        <v>14070.475</v>
      </c>
      <c r="P5" s="26">
        <v>145910.26689999999</v>
      </c>
      <c r="Q5" s="27"/>
      <c r="R5" s="27"/>
      <c r="S5" s="27"/>
      <c r="T5" s="27"/>
    </row>
    <row r="6" spans="1:20" ht="27" x14ac:dyDescent="0.3">
      <c r="A6" s="25" t="s">
        <v>33</v>
      </c>
      <c r="B6" s="40">
        <v>373</v>
      </c>
      <c r="C6" s="40"/>
      <c r="D6" s="40">
        <v>75</v>
      </c>
      <c r="E6" s="40"/>
      <c r="F6" s="40"/>
      <c r="G6" s="40">
        <v>100</v>
      </c>
      <c r="H6" s="40"/>
      <c r="I6" s="40"/>
      <c r="J6" s="40">
        <v>166.6</v>
      </c>
      <c r="K6" s="40"/>
      <c r="L6" s="40"/>
      <c r="M6" s="40"/>
      <c r="N6" s="40">
        <v>58.559899999999999</v>
      </c>
      <c r="O6" s="40"/>
      <c r="P6" s="26">
        <v>773.15989999999999</v>
      </c>
      <c r="Q6" s="27"/>
      <c r="R6" s="27"/>
      <c r="S6" s="27"/>
      <c r="T6" s="27"/>
    </row>
    <row r="7" spans="1:20" ht="66.599999999999994" x14ac:dyDescent="0.3">
      <c r="A7" s="25" t="s">
        <v>34</v>
      </c>
      <c r="B7" s="40">
        <v>63869.430410000001</v>
      </c>
      <c r="C7" s="40">
        <v>42632.462</v>
      </c>
      <c r="D7" s="40">
        <v>17634.075000000001</v>
      </c>
      <c r="E7" s="40">
        <v>12787.258</v>
      </c>
      <c r="F7" s="40">
        <v>5281.7364600000001</v>
      </c>
      <c r="G7" s="40">
        <v>16419.924999999999</v>
      </c>
      <c r="H7" s="40">
        <v>12311.85662</v>
      </c>
      <c r="I7" s="40">
        <v>4257.6046100000003</v>
      </c>
      <c r="J7" s="40">
        <v>22891.99941</v>
      </c>
      <c r="K7" s="40">
        <v>5817.2638299999999</v>
      </c>
      <c r="L7" s="40">
        <v>11217.402910000001</v>
      </c>
      <c r="M7" s="40">
        <v>10333.541660000001</v>
      </c>
      <c r="N7" s="40">
        <v>8155.1366399999997</v>
      </c>
      <c r="O7" s="40">
        <v>5713.2619999999997</v>
      </c>
      <c r="P7" s="26">
        <v>239322.95454999999</v>
      </c>
      <c r="Q7" s="27"/>
      <c r="R7" s="27"/>
      <c r="S7" s="27"/>
      <c r="T7" s="27"/>
    </row>
    <row r="8" spans="1:20" ht="93" x14ac:dyDescent="0.3">
      <c r="A8" s="25" t="s">
        <v>35</v>
      </c>
      <c r="B8" s="40"/>
      <c r="C8" s="40"/>
      <c r="D8" s="40"/>
      <c r="E8" s="40"/>
      <c r="F8" s="40"/>
      <c r="G8" s="40"/>
      <c r="H8" s="40"/>
      <c r="I8" s="40"/>
      <c r="J8" s="40">
        <v>6432.4434799999999</v>
      </c>
      <c r="K8" s="40"/>
      <c r="L8" s="40"/>
      <c r="M8" s="40"/>
      <c r="N8" s="40"/>
      <c r="O8" s="40"/>
      <c r="P8" s="26">
        <v>6432.4434799999999</v>
      </c>
      <c r="Q8" s="27"/>
      <c r="R8" s="27"/>
      <c r="S8" s="27"/>
      <c r="T8" s="27"/>
    </row>
    <row r="9" spans="1:20" ht="66.599999999999994" x14ac:dyDescent="0.3">
      <c r="A9" s="25" t="s">
        <v>36</v>
      </c>
      <c r="B9" s="40">
        <v>1683.99441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26">
        <v>1683.99441</v>
      </c>
      <c r="Q9" s="27"/>
      <c r="R9" s="27"/>
      <c r="S9" s="27"/>
      <c r="T9" s="27"/>
    </row>
    <row r="10" spans="1:20" ht="79.8" x14ac:dyDescent="0.3">
      <c r="A10" s="25" t="s">
        <v>37</v>
      </c>
      <c r="B10" s="40">
        <v>99.704999999999998</v>
      </c>
      <c r="C10" s="40"/>
      <c r="D10" s="40"/>
      <c r="E10" s="40"/>
      <c r="F10" s="40"/>
      <c r="G10" s="40"/>
      <c r="H10" s="40"/>
      <c r="I10" s="40"/>
      <c r="J10" s="40">
        <v>31.953880000000002</v>
      </c>
      <c r="K10" s="40"/>
      <c r="L10" s="40"/>
      <c r="M10" s="40"/>
      <c r="N10" s="40"/>
      <c r="O10" s="40"/>
      <c r="P10" s="26">
        <v>131.65888000000001</v>
      </c>
      <c r="Q10" s="27"/>
      <c r="R10" s="27"/>
      <c r="S10" s="27"/>
      <c r="T10" s="27"/>
    </row>
    <row r="11" spans="1:20" ht="66.599999999999994" x14ac:dyDescent="0.3">
      <c r="A11" s="25" t="s">
        <v>38</v>
      </c>
      <c r="B11" s="40"/>
      <c r="C11" s="40">
        <v>3953.0014999999999</v>
      </c>
      <c r="D11" s="40">
        <v>660.75</v>
      </c>
      <c r="E11" s="40">
        <v>312.5</v>
      </c>
      <c r="F11" s="40">
        <v>157.77019999999999</v>
      </c>
      <c r="G11" s="40">
        <v>624.41665999999998</v>
      </c>
      <c r="H11" s="40">
        <v>150.10659999999999</v>
      </c>
      <c r="I11" s="40">
        <v>42.982799999999997</v>
      </c>
      <c r="J11" s="40"/>
      <c r="K11" s="40"/>
      <c r="L11" s="40">
        <v>271.55799999999999</v>
      </c>
      <c r="M11" s="40">
        <v>241.08332999999999</v>
      </c>
      <c r="N11" s="40">
        <v>249.8167</v>
      </c>
      <c r="O11" s="40">
        <v>142.25</v>
      </c>
      <c r="P11" s="26">
        <v>6806.2357899999997</v>
      </c>
      <c r="Q11" s="27"/>
      <c r="R11" s="27"/>
      <c r="S11" s="27"/>
      <c r="T11" s="27"/>
    </row>
    <row r="12" spans="1:20" ht="79.8" x14ac:dyDescent="0.3">
      <c r="A12" s="25" t="s">
        <v>39</v>
      </c>
      <c r="B12" s="40">
        <v>423.7</v>
      </c>
      <c r="C12" s="40">
        <v>156.495</v>
      </c>
      <c r="D12" s="40">
        <v>117.2</v>
      </c>
      <c r="E12" s="40">
        <v>73.7</v>
      </c>
      <c r="F12" s="40">
        <v>86.048900000000003</v>
      </c>
      <c r="G12" s="40">
        <v>86.083330000000004</v>
      </c>
      <c r="H12" s="40">
        <v>60</v>
      </c>
      <c r="I12" s="40">
        <v>50</v>
      </c>
      <c r="J12" s="40">
        <v>92.048900000000003</v>
      </c>
      <c r="K12" s="40">
        <v>40</v>
      </c>
      <c r="L12" s="40">
        <v>50</v>
      </c>
      <c r="M12" s="40">
        <v>92.833330000000004</v>
      </c>
      <c r="N12" s="40">
        <v>112.3</v>
      </c>
      <c r="O12" s="40">
        <v>59.043700000000001</v>
      </c>
      <c r="P12" s="26">
        <v>1499.45316</v>
      </c>
      <c r="Q12" s="27"/>
      <c r="R12" s="27"/>
      <c r="S12" s="27"/>
      <c r="T12" s="27"/>
    </row>
    <row r="13" spans="1:20" ht="53.4" x14ac:dyDescent="0.3">
      <c r="A13" s="25" t="s">
        <v>40</v>
      </c>
      <c r="B13" s="40">
        <v>595</v>
      </c>
      <c r="C13" s="40">
        <v>555.65</v>
      </c>
      <c r="D13" s="40">
        <v>369</v>
      </c>
      <c r="E13" s="40">
        <v>353.5</v>
      </c>
      <c r="F13" s="40">
        <v>140</v>
      </c>
      <c r="G13" s="40">
        <v>352.2</v>
      </c>
      <c r="H13" s="40">
        <v>15</v>
      </c>
      <c r="I13" s="40">
        <v>50</v>
      </c>
      <c r="J13" s="40">
        <v>346.4</v>
      </c>
      <c r="K13" s="40">
        <v>1103.06</v>
      </c>
      <c r="L13" s="40">
        <v>40</v>
      </c>
      <c r="M13" s="40">
        <v>200</v>
      </c>
      <c r="N13" s="40">
        <v>220.1</v>
      </c>
      <c r="O13" s="40">
        <v>126.70992</v>
      </c>
      <c r="P13" s="26">
        <v>4466.6199200000001</v>
      </c>
      <c r="Q13" s="27"/>
      <c r="R13" s="27"/>
      <c r="S13" s="27"/>
      <c r="T13" s="27"/>
    </row>
    <row r="14" spans="1:20" ht="66.599999999999994" x14ac:dyDescent="0.3">
      <c r="A14" s="25" t="s">
        <v>41</v>
      </c>
      <c r="B14" s="40">
        <v>678.9</v>
      </c>
      <c r="C14" s="40">
        <v>1059.3030000000001</v>
      </c>
      <c r="D14" s="40">
        <v>137</v>
      </c>
      <c r="E14" s="40">
        <v>173.4</v>
      </c>
      <c r="F14" s="40">
        <v>115</v>
      </c>
      <c r="G14" s="40">
        <v>140.72</v>
      </c>
      <c r="H14" s="40">
        <v>104.18174999999999</v>
      </c>
      <c r="I14" s="40">
        <v>67</v>
      </c>
      <c r="J14" s="40">
        <v>289.91399999999999</v>
      </c>
      <c r="K14" s="40">
        <v>30</v>
      </c>
      <c r="L14" s="40">
        <v>110</v>
      </c>
      <c r="M14" s="40">
        <v>152.5</v>
      </c>
      <c r="N14" s="40">
        <v>227.11551</v>
      </c>
      <c r="O14" s="40">
        <v>146.24942999999999</v>
      </c>
      <c r="P14" s="26">
        <v>3431.2836900000002</v>
      </c>
      <c r="Q14" s="27"/>
      <c r="R14" s="27"/>
      <c r="S14" s="27"/>
      <c r="T14" s="27"/>
    </row>
    <row r="15" spans="1:20" ht="93" x14ac:dyDescent="0.3">
      <c r="A15" s="25" t="s">
        <v>42</v>
      </c>
      <c r="B15" s="40">
        <v>16079.21407</v>
      </c>
      <c r="C15" s="40">
        <v>1661.0544</v>
      </c>
      <c r="D15" s="40">
        <v>115</v>
      </c>
      <c r="E15" s="40"/>
      <c r="F15" s="40"/>
      <c r="G15" s="40"/>
      <c r="H15" s="40"/>
      <c r="I15" s="40"/>
      <c r="J15" s="40">
        <v>260</v>
      </c>
      <c r="K15" s="40"/>
      <c r="L15" s="40"/>
      <c r="M15" s="40"/>
      <c r="N15" s="40"/>
      <c r="O15" s="40"/>
      <c r="P15" s="26">
        <v>18115.268469999999</v>
      </c>
      <c r="Q15" s="27"/>
      <c r="R15" s="27"/>
      <c r="S15" s="27"/>
      <c r="T15" s="27"/>
    </row>
    <row r="16" spans="1:20" ht="93" x14ac:dyDescent="0.3">
      <c r="A16" s="25" t="s">
        <v>43</v>
      </c>
      <c r="B16" s="40"/>
      <c r="C16" s="40">
        <v>3212.75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26">
        <v>3212.75</v>
      </c>
      <c r="Q16" s="27"/>
      <c r="R16" s="27"/>
      <c r="S16" s="27"/>
      <c r="T16" s="27"/>
    </row>
    <row r="17" spans="1:20" ht="79.8" x14ac:dyDescent="0.3">
      <c r="A17" s="25" t="s">
        <v>44</v>
      </c>
      <c r="B17" s="40">
        <v>200</v>
      </c>
      <c r="C17" s="40"/>
      <c r="D17" s="40"/>
      <c r="E17" s="40"/>
      <c r="F17" s="40"/>
      <c r="G17" s="40">
        <v>27.224</v>
      </c>
      <c r="H17" s="40"/>
      <c r="I17" s="40"/>
      <c r="J17" s="40">
        <v>37.51</v>
      </c>
      <c r="K17" s="40"/>
      <c r="L17" s="40"/>
      <c r="M17" s="40"/>
      <c r="N17" s="40"/>
      <c r="O17" s="40"/>
      <c r="P17" s="26">
        <v>264.73399999999998</v>
      </c>
      <c r="Q17" s="27"/>
      <c r="R17" s="27"/>
      <c r="S17" s="27"/>
      <c r="T17" s="27"/>
    </row>
    <row r="18" spans="1:20" ht="304.2" x14ac:dyDescent="0.3">
      <c r="A18" s="25" t="s">
        <v>45</v>
      </c>
      <c r="B18" s="40">
        <v>15893.58</v>
      </c>
      <c r="C18" s="40">
        <v>9039.7450000000008</v>
      </c>
      <c r="D18" s="40">
        <v>1447.5</v>
      </c>
      <c r="E18" s="40">
        <v>1290</v>
      </c>
      <c r="F18" s="40">
        <v>250</v>
      </c>
      <c r="G18" s="40">
        <v>2000</v>
      </c>
      <c r="H18" s="40">
        <v>741.14678000000004</v>
      </c>
      <c r="I18" s="40">
        <v>86.313000000000002</v>
      </c>
      <c r="J18" s="40">
        <v>2700</v>
      </c>
      <c r="K18" s="40">
        <v>1534.2370000000001</v>
      </c>
      <c r="L18" s="40">
        <v>1100</v>
      </c>
      <c r="M18" s="40">
        <v>900</v>
      </c>
      <c r="N18" s="40">
        <v>1328.62986</v>
      </c>
      <c r="O18" s="40">
        <v>1152.51667</v>
      </c>
      <c r="P18" s="26">
        <v>39463.668310000001</v>
      </c>
      <c r="Q18" s="27"/>
      <c r="R18" s="27"/>
      <c r="S18" s="27"/>
      <c r="T18" s="27"/>
    </row>
    <row r="19" spans="1:20" ht="159" x14ac:dyDescent="0.3">
      <c r="A19" s="25" t="s">
        <v>46</v>
      </c>
      <c r="B19" s="40">
        <v>141863.98136999999</v>
      </c>
      <c r="C19" s="40">
        <v>84095.91</v>
      </c>
      <c r="D19" s="40">
        <v>18038.498</v>
      </c>
      <c r="E19" s="40">
        <v>12500</v>
      </c>
      <c r="F19" s="40">
        <v>5500</v>
      </c>
      <c r="G19" s="40">
        <v>22000</v>
      </c>
      <c r="H19" s="40">
        <v>7177.3090000000002</v>
      </c>
      <c r="I19" s="40">
        <v>819</v>
      </c>
      <c r="J19" s="40">
        <v>19048</v>
      </c>
      <c r="K19" s="40">
        <v>6780</v>
      </c>
      <c r="L19" s="40">
        <v>26000</v>
      </c>
      <c r="M19" s="40">
        <v>11450</v>
      </c>
      <c r="N19" s="40">
        <v>16050</v>
      </c>
      <c r="O19" s="40">
        <v>11841.461789999999</v>
      </c>
      <c r="P19" s="26">
        <v>383164.16016000003</v>
      </c>
      <c r="Q19" s="27"/>
      <c r="R19" s="27"/>
      <c r="S19" s="27"/>
      <c r="T19" s="27"/>
    </row>
    <row r="20" spans="1:20" ht="93" x14ac:dyDescent="0.3">
      <c r="A20" s="25" t="s">
        <v>47</v>
      </c>
      <c r="B20" s="40">
        <v>8200</v>
      </c>
      <c r="C20" s="40">
        <v>2000</v>
      </c>
      <c r="D20" s="40">
        <v>1282.3019999999999</v>
      </c>
      <c r="E20" s="40">
        <v>900</v>
      </c>
      <c r="F20" s="40">
        <v>500</v>
      </c>
      <c r="G20" s="40">
        <v>1500</v>
      </c>
      <c r="H20" s="40">
        <v>688.83299999999997</v>
      </c>
      <c r="I20" s="40">
        <v>90</v>
      </c>
      <c r="J20" s="40">
        <v>911.8</v>
      </c>
      <c r="K20" s="40">
        <v>850</v>
      </c>
      <c r="L20" s="40">
        <v>1000</v>
      </c>
      <c r="M20" s="40">
        <v>1750</v>
      </c>
      <c r="N20" s="40">
        <v>1442</v>
      </c>
      <c r="O20" s="40">
        <v>581.5</v>
      </c>
      <c r="P20" s="26">
        <v>21696.435000000001</v>
      </c>
      <c r="Q20" s="27"/>
      <c r="R20" s="27"/>
      <c r="S20" s="27"/>
      <c r="T20" s="27"/>
    </row>
    <row r="21" spans="1:20" ht="119.4" x14ac:dyDescent="0.3">
      <c r="A21" s="25" t="s">
        <v>48</v>
      </c>
      <c r="B21" s="40">
        <v>38.949680000000001</v>
      </c>
      <c r="C21" s="40">
        <v>29.30874</v>
      </c>
      <c r="D21" s="40"/>
      <c r="E21" s="40"/>
      <c r="F21" s="40">
        <v>3.7250000000000001</v>
      </c>
      <c r="G21" s="40"/>
      <c r="H21" s="40">
        <v>3.7240000000000002</v>
      </c>
      <c r="I21" s="40"/>
      <c r="J21" s="40">
        <v>7.0225799999999996</v>
      </c>
      <c r="K21" s="40"/>
      <c r="L21" s="40"/>
      <c r="M21" s="40"/>
      <c r="N21" s="40"/>
      <c r="O21" s="40"/>
      <c r="P21" s="26">
        <v>82.73</v>
      </c>
      <c r="Q21" s="27"/>
      <c r="R21" s="27"/>
      <c r="S21" s="27"/>
      <c r="T21" s="27"/>
    </row>
    <row r="22" spans="1:20" ht="106.2" x14ac:dyDescent="0.3">
      <c r="A22" s="25" t="s">
        <v>49</v>
      </c>
      <c r="B22" s="40">
        <v>4505.1189999999997</v>
      </c>
      <c r="C22" s="40">
        <v>1327</v>
      </c>
      <c r="D22" s="40">
        <v>101.5</v>
      </c>
      <c r="E22" s="40">
        <v>216</v>
      </c>
      <c r="F22" s="40">
        <v>63.75</v>
      </c>
      <c r="G22" s="40">
        <v>274.5</v>
      </c>
      <c r="H22" s="40">
        <v>31.3</v>
      </c>
      <c r="I22" s="40">
        <v>23</v>
      </c>
      <c r="J22" s="40">
        <v>500</v>
      </c>
      <c r="K22" s="40">
        <v>247.5</v>
      </c>
      <c r="L22" s="40">
        <v>500</v>
      </c>
      <c r="M22" s="40">
        <v>346</v>
      </c>
      <c r="N22" s="40">
        <v>21.1</v>
      </c>
      <c r="O22" s="40">
        <v>155.16999999999999</v>
      </c>
      <c r="P22" s="26">
        <v>8311.9390000000003</v>
      </c>
      <c r="Q22" s="27"/>
      <c r="R22" s="27"/>
      <c r="S22" s="27"/>
      <c r="T22" s="27"/>
    </row>
    <row r="23" spans="1:20" ht="79.8" x14ac:dyDescent="0.3">
      <c r="A23" s="25" t="s">
        <v>50</v>
      </c>
      <c r="B23" s="40">
        <v>665.86</v>
      </c>
      <c r="C23" s="40"/>
      <c r="D23" s="40"/>
      <c r="E23" s="40"/>
      <c r="F23" s="40"/>
      <c r="G23" s="40"/>
      <c r="H23" s="40"/>
      <c r="I23" s="40"/>
      <c r="J23" s="40">
        <v>767.93332999999996</v>
      </c>
      <c r="K23" s="40"/>
      <c r="L23" s="40"/>
      <c r="M23" s="40"/>
      <c r="N23" s="40">
        <v>1500</v>
      </c>
      <c r="O23" s="40"/>
      <c r="P23" s="26">
        <v>2933.79333</v>
      </c>
      <c r="Q23" s="27"/>
      <c r="R23" s="27"/>
      <c r="S23" s="27"/>
      <c r="T23" s="27"/>
    </row>
    <row r="24" spans="1:20" ht="119.4" x14ac:dyDescent="0.3">
      <c r="A24" s="25" t="s">
        <v>51</v>
      </c>
      <c r="B24" s="40">
        <v>22590.50462</v>
      </c>
      <c r="C24" s="40">
        <v>45929.500999999997</v>
      </c>
      <c r="D24" s="40">
        <v>6626.8739999999998</v>
      </c>
      <c r="E24" s="40">
        <v>4100</v>
      </c>
      <c r="F24" s="40">
        <v>1450</v>
      </c>
      <c r="G24" s="40">
        <v>4500</v>
      </c>
      <c r="H24" s="40">
        <v>2422.35</v>
      </c>
      <c r="I24" s="40">
        <v>510.096</v>
      </c>
      <c r="J24" s="40">
        <v>15695.2</v>
      </c>
      <c r="K24" s="40">
        <v>1702.6</v>
      </c>
      <c r="L24" s="40">
        <v>4393.3580000000002</v>
      </c>
      <c r="M24" s="40">
        <v>2460</v>
      </c>
      <c r="N24" s="40">
        <v>5266.18</v>
      </c>
      <c r="O24" s="40">
        <v>2662.7427200000002</v>
      </c>
      <c r="P24" s="26">
        <v>120309.40634</v>
      </c>
      <c r="Q24" s="27"/>
      <c r="R24" s="27"/>
      <c r="S24" s="27"/>
      <c r="T24" s="27"/>
    </row>
    <row r="25" spans="1:20" ht="66.599999999999994" x14ac:dyDescent="0.3">
      <c r="A25" s="25" t="s">
        <v>52</v>
      </c>
      <c r="B25" s="40">
        <v>34456.445639999998</v>
      </c>
      <c r="C25" s="40">
        <v>7738.45</v>
      </c>
      <c r="D25" s="40">
        <v>2750</v>
      </c>
      <c r="E25" s="40">
        <v>1572.9</v>
      </c>
      <c r="F25" s="40">
        <v>380</v>
      </c>
      <c r="G25" s="40">
        <v>2582.3000000000002</v>
      </c>
      <c r="H25" s="40">
        <v>301.13</v>
      </c>
      <c r="I25" s="40">
        <v>117</v>
      </c>
      <c r="J25" s="40">
        <v>1600</v>
      </c>
      <c r="K25" s="40">
        <v>400</v>
      </c>
      <c r="L25" s="40">
        <v>4000</v>
      </c>
      <c r="M25" s="40">
        <v>-1025.8510000000001</v>
      </c>
      <c r="N25" s="40">
        <v>1661.5967900000001</v>
      </c>
      <c r="O25" s="40">
        <v>1145.47163</v>
      </c>
      <c r="P25" s="26">
        <v>57679.443059999998</v>
      </c>
      <c r="Q25" s="27"/>
      <c r="R25" s="27"/>
      <c r="S25" s="27"/>
      <c r="T25" s="27"/>
    </row>
    <row r="26" spans="1:20" ht="79.8" x14ac:dyDescent="0.3">
      <c r="A26" s="25" t="s">
        <v>53</v>
      </c>
      <c r="B26" s="40">
        <v>3032.15011</v>
      </c>
      <c r="C26" s="40">
        <v>1010.6660000000001</v>
      </c>
      <c r="D26" s="40">
        <v>153.76599999999999</v>
      </c>
      <c r="E26" s="40">
        <v>170</v>
      </c>
      <c r="F26" s="40">
        <v>51.75</v>
      </c>
      <c r="G26" s="40">
        <v>440</v>
      </c>
      <c r="H26" s="40">
        <v>62.8</v>
      </c>
      <c r="I26" s="40">
        <v>26</v>
      </c>
      <c r="J26" s="40">
        <v>350</v>
      </c>
      <c r="K26" s="40">
        <v>65.855999999999995</v>
      </c>
      <c r="L26" s="40"/>
      <c r="M26" s="40">
        <v>114.5</v>
      </c>
      <c r="N26" s="40">
        <v>182</v>
      </c>
      <c r="O26" s="40">
        <v>115.25</v>
      </c>
      <c r="P26" s="26">
        <v>5774.7381100000002</v>
      </c>
      <c r="Q26" s="27"/>
      <c r="R26" s="27"/>
      <c r="S26" s="27"/>
      <c r="T26" s="27"/>
    </row>
    <row r="27" spans="1:20" ht="53.4" x14ac:dyDescent="0.3">
      <c r="A27" s="25" t="s">
        <v>54</v>
      </c>
      <c r="B27" s="40">
        <v>22081.508099999999</v>
      </c>
      <c r="C27" s="40">
        <v>5348.875</v>
      </c>
      <c r="D27" s="40">
        <v>1187.1579999999999</v>
      </c>
      <c r="E27" s="40"/>
      <c r="F27" s="40">
        <v>94.603809999999996</v>
      </c>
      <c r="G27" s="40">
        <v>873.84166000000005</v>
      </c>
      <c r="H27" s="40">
        <v>3697.9396099999999</v>
      </c>
      <c r="I27" s="40">
        <v>1779.3562199999999</v>
      </c>
      <c r="J27" s="40">
        <v>4806.875</v>
      </c>
      <c r="K27" s="40">
        <v>541.98776999999995</v>
      </c>
      <c r="L27" s="40">
        <v>1769.90391</v>
      </c>
      <c r="M27" s="40">
        <v>368.32499999999999</v>
      </c>
      <c r="N27" s="40"/>
      <c r="O27" s="40"/>
      <c r="P27" s="26">
        <v>42550.374080000001</v>
      </c>
      <c r="Q27" s="27"/>
      <c r="R27" s="27"/>
      <c r="S27" s="27"/>
      <c r="T27" s="27"/>
    </row>
    <row r="28" spans="1:20" ht="53.4" x14ac:dyDescent="0.3">
      <c r="A28" s="25" t="s">
        <v>55</v>
      </c>
      <c r="B28" s="40"/>
      <c r="C28" s="40"/>
      <c r="D28" s="40"/>
      <c r="E28" s="40"/>
      <c r="F28" s="40"/>
      <c r="G28" s="40"/>
      <c r="H28" s="40"/>
      <c r="I28" s="40"/>
      <c r="J28" s="40"/>
      <c r="K28" s="40">
        <v>7673.2377200000001</v>
      </c>
      <c r="L28" s="40"/>
      <c r="M28" s="40"/>
      <c r="N28" s="40"/>
      <c r="O28" s="40"/>
      <c r="P28" s="26">
        <v>7673.2377200000001</v>
      </c>
      <c r="Q28" s="27"/>
      <c r="R28" s="27"/>
      <c r="S28" s="27"/>
      <c r="T28" s="27"/>
    </row>
    <row r="29" spans="1:20" ht="40.200000000000003" x14ac:dyDescent="0.3">
      <c r="A29" s="25" t="s">
        <v>56</v>
      </c>
      <c r="B29" s="40"/>
      <c r="C29" s="40">
        <v>1128.3399999999999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26">
        <v>1128.3399999999999</v>
      </c>
      <c r="Q29" s="27"/>
      <c r="R29" s="27"/>
      <c r="S29" s="27"/>
      <c r="T29" s="27"/>
    </row>
    <row r="30" spans="1:20" ht="66.599999999999994" x14ac:dyDescent="0.3">
      <c r="A30" s="25" t="s">
        <v>57</v>
      </c>
      <c r="B30" s="40">
        <v>501.38441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26">
        <v>501.38441</v>
      </c>
      <c r="Q30" s="27"/>
      <c r="R30" s="27"/>
      <c r="S30" s="27"/>
      <c r="T30" s="27"/>
    </row>
    <row r="31" spans="1:20" ht="40.200000000000003" x14ac:dyDescent="0.3">
      <c r="A31" s="25" t="s">
        <v>58</v>
      </c>
      <c r="B31" s="40"/>
      <c r="C31" s="40">
        <v>89.158019999999993</v>
      </c>
      <c r="D31" s="40"/>
      <c r="E31" s="40"/>
      <c r="F31" s="40"/>
      <c r="G31" s="40">
        <v>46.392960000000002</v>
      </c>
      <c r="H31" s="40">
        <v>23.196480000000001</v>
      </c>
      <c r="I31" s="40"/>
      <c r="J31" s="40">
        <v>308.87040000000002</v>
      </c>
      <c r="K31" s="40"/>
      <c r="L31" s="40"/>
      <c r="M31" s="40">
        <v>-229.4</v>
      </c>
      <c r="N31" s="40">
        <v>10.72016</v>
      </c>
      <c r="O31" s="40"/>
      <c r="P31" s="26">
        <v>248.93801999999999</v>
      </c>
      <c r="Q31" s="27"/>
      <c r="R31" s="27"/>
      <c r="S31" s="27"/>
      <c r="T31" s="27"/>
    </row>
    <row r="32" spans="1:20" ht="53.4" x14ac:dyDescent="0.3">
      <c r="A32" s="25" t="s">
        <v>59</v>
      </c>
      <c r="B32" s="40">
        <v>13738.99231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26">
        <v>13738.99231</v>
      </c>
      <c r="Q32" s="27"/>
      <c r="R32" s="27"/>
      <c r="S32" s="27"/>
      <c r="T32" s="27"/>
    </row>
    <row r="33" spans="1:20" x14ac:dyDescent="0.3">
      <c r="A33" s="33" t="s">
        <v>60</v>
      </c>
      <c r="B33" s="41">
        <v>351571.41912999999</v>
      </c>
      <c r="C33" s="41">
        <v>223772.37906000001</v>
      </c>
      <c r="D33" s="41">
        <v>68263.873000000007</v>
      </c>
      <c r="E33" s="41">
        <v>42305.508000000002</v>
      </c>
      <c r="F33" s="41">
        <v>22170.977770000001</v>
      </c>
      <c r="G33" s="41">
        <v>74259.853610000006</v>
      </c>
      <c r="H33" s="41">
        <v>33981.146739999996</v>
      </c>
      <c r="I33" s="41">
        <v>12958.585730000001</v>
      </c>
      <c r="J33" s="41">
        <v>78900.07518</v>
      </c>
      <c r="K33" s="41">
        <v>31597.151119999999</v>
      </c>
      <c r="L33" s="41">
        <v>72414.278420000002</v>
      </c>
      <c r="M33" s="41">
        <v>36384.532319999998</v>
      </c>
      <c r="N33" s="41">
        <v>52348.074560000001</v>
      </c>
      <c r="O33" s="41">
        <v>37912.102859999999</v>
      </c>
      <c r="P33" s="26">
        <v>1138839.9575</v>
      </c>
      <c r="Q33" s="34"/>
      <c r="R33" s="34"/>
      <c r="S33" s="34"/>
      <c r="T33" s="34"/>
    </row>
    <row r="35" spans="1:20" x14ac:dyDescent="0.3">
      <c r="A35" s="37" t="s">
        <v>30</v>
      </c>
      <c r="B35" s="36">
        <f>Учреждения!B67+'Муниципальные районы'!P33</f>
        <v>2140827.5643500001</v>
      </c>
    </row>
    <row r="36" spans="1:20" ht="32.25" customHeight="1" x14ac:dyDescent="0.3">
      <c r="A36" s="37" t="str">
        <f>CONCATENATE("Остатки бюджетных средств на ",C2,"г.")</f>
        <v>Остатки бюджетных средств на 02.10.2015г.</v>
      </c>
      <c r="B36" s="36">
        <v>373167.6</v>
      </c>
    </row>
  </sheetData>
  <pageMargins left="0.23622047244094491" right="0.23622047244094491" top="0.24" bottom="0.19" header="0.17" footer="0.17"/>
  <pageSetup paperSize="9" scale="60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2015-10-06T21:04:03Z</dcterms:modified>
</cp:coreProperties>
</file>