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1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Учреждения!$30:$31</definedName>
    <definedName name="_xlnm.Print_Area" localSheetId="1">'Муниципальные районы'!$A$1:$P$21</definedName>
    <definedName name="_xlnm.Print_Area" localSheetId="0">Учреждения!$A$1:$E$68</definedName>
  </definedNames>
  <calcPr calcId="145621"/>
</workbook>
</file>

<file path=xl/calcChain.xml><?xml version="1.0" encoding="utf-8"?>
<calcChain xmlns="http://schemas.openxmlformats.org/spreadsheetml/2006/main">
  <c r="B66" i="1" l="1"/>
  <c r="E9" i="1" l="1"/>
  <c r="E27" i="1" l="1"/>
  <c r="E13" i="1"/>
  <c r="E24" i="1"/>
  <c r="E25" i="1"/>
  <c r="E20" i="1"/>
  <c r="E26" i="1"/>
  <c r="E22" i="1"/>
  <c r="E21" i="1"/>
  <c r="E23" i="1" l="1"/>
  <c r="E15" i="1"/>
  <c r="E12" i="1"/>
  <c r="E19" i="1"/>
  <c r="E18" i="1"/>
  <c r="E11" i="1"/>
  <c r="E17" i="1"/>
  <c r="E16" i="1"/>
  <c r="E14" i="1" l="1"/>
  <c r="B19" i="2" l="1"/>
  <c r="E28" i="1" s="1"/>
  <c r="E8" i="1" s="1"/>
  <c r="B20" i="2"/>
  <c r="A2" i="2" l="1"/>
  <c r="B2" i="2" s="1"/>
  <c r="C2" i="2" s="1"/>
  <c r="A20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<sst xmlns="http://schemas.openxmlformats.org/spreadsheetml/2006/main" count="101" uniqueCount="100">
  <si>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</si>
  <si>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</si>
  <si>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</si>
  <si>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</si>
  <si>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</si>
  <si>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</si>
  <si>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</si>
  <si>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</si>
  <si>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</si>
  <si>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</si>
  <si>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</si>
  <si>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</si>
  <si>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</si>
  <si>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</si>
  <si>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</si>
  <si>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</si>
  <si>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</si>
  <si>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</si>
  <si>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</si>
  <si>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</si>
  <si>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</si>
  <si>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</si>
  <si>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</si>
  <si>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</si>
  <si>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</si>
  <si>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</si>
  <si>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</si>
  <si>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</si>
  <si>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</si>
  <si>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</si>
  <si>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</si>
  <si>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 на реализацию основных мероприятий соответствующей подпрограммы соответствующей государственной программы Камчатского края (за исключением инвестиционных мероприятий и субсидий, которым присвоены отдельные коды)</t>
  </si>
  <si>
    <t>Субсидии местным бюджетам на реализацию инвестиционных  мероприятий соответствующей подпрограммы соответствующей государственной программы Камчатского края</t>
  </si>
  <si>
    <t>Субвенции на выполнение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</si>
  <si>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на выполнение государственных полномочий Камчатского края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</si>
  <si>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на выполнение государственных полномочий Камчатского края по вопросам предоставления гражданам субсидий на оплату жилых помещений и коммунальных услуг</t>
  </si>
  <si>
    <t>Субвенции на выполнение государственных полномочий Камчатского края по предоставлению единовременной денежной выплаты гражданам, усыновившим (удочерившим) ребенка (детей) в Камчатском крае</t>
  </si>
  <si>
    <t>Иные межбюджетные трансферты на уплату налога на имущество организаций муниципальными учреждениями в Камчатском крае</t>
  </si>
  <si>
    <t>Иные межбюджетные трансферты на подготовку к отопительному зимнему периоду  многоквартирных домов в Камчатском крае</t>
  </si>
  <si>
    <t>Иные межбюджетные трансферты на выполнение работ по благоустройству территорий, на которых располагаются объекты социальной инфраструктуры</t>
  </si>
  <si>
    <t>Мероприятия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</si>
  <si>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 на территории Камчатского края</t>
  </si>
  <si>
    <t>Выплата единовременного пособия при всех формах устройства детей, лишенных родительского попечения, в семью</t>
  </si>
  <si>
    <t>Реализация мероприятий региональных программ в сфере дорожного хозяйства по решениям Правительства Российской Федерации</t>
  </si>
  <si>
    <t>Всего:</t>
  </si>
  <si>
    <t>22.10.2015</t>
  </si>
  <si>
    <t>Законодательное Собрание Камчатского края</t>
  </si>
  <si>
    <t>Контрольно-счетная палата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</si>
  <si>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</si>
  <si>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</si>
  <si>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</si>
  <si>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</si>
  <si>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</si>
  <si>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</si>
  <si>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науки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</si>
  <si>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</si>
  <si>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</si>
  <si>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</si>
  <si>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</si>
  <si>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</si>
  <si>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</si>
  <si>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</si>
  <si>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</si>
  <si>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</si>
  <si>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</si>
  <si>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</si>
  <si>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технического надзора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</si>
  <si>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</si>
  <si>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</si>
  <si>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</si>
  <si>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развития, предпринимательства и торговли Камчатского края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</si>
  <si>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</si>
  <si>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</si>
  <si>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и молодежной политики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</si>
  <si>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</si>
  <si>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</si>
  <si>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</si>
  <si>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</si>
  <si>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Представительство Губернатора и Правительства Камчатского края при Правительстве Российской Федерации</t>
  </si>
  <si>
    <t>ИТОГО</t>
  </si>
  <si>
    <t>16.10.2015</t>
  </si>
  <si>
    <t>Субсидии бюджетам субъектов Российской Федерации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</t>
  </si>
  <si>
    <t>Единая субвенция бюджетам субъектов Российской Федерации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</si>
  <si>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</si>
  <si>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осуществление отдельных полномочий в области лесных отношений</t>
  </si>
  <si>
    <t>Межбюджетные трансферты, передаваемые бюджетам субъектов Российской Федерации на содержание членов Совета Федерации и их помощников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</si>
  <si>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</si>
  <si>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Субсидии бюджетам субъектов Российской Федерации на 1 килограмм реализованного и (или) отгруженного на собственную переработку молока</t>
  </si>
  <si>
    <t>Дотации бюджетам субъектов Российской Федерации на поддержку мер по обеспечению сбалансированности бюджетов</t>
  </si>
  <si>
    <t>Межбюджетные трансферты,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(второго ряда), применяемых при лечении больных туберкулезом с множественной лекарственной устойчивостью возбудителя, и диагностических средств для выявления,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</si>
  <si>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</si>
  <si>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</si>
  <si>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</si>
  <si>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Межбюджетные трансферты, передаваемые бюджетам субъектов Российской Федерации на выплату региональной доплаты к пенсии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</si>
  <si>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</si>
  <si>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>Субсидии бюджетам субъектов Российской Федерации на реализацию федеральных целевых программ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</si>
  <si>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</si>
  <si>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</si>
  <si>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Межбюджетные трансферты, передаваемые бюджетам субъектов Российской Федерации на поддержку экономического и социального развития коренных малочисленных народов Севера, Сибири и Дальнего Востока</t>
  </si>
  <si>
    <t>Погашение бюджетного кредита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</si>
</sst>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14" fontId="0" fillId="0" borderId="0" xfId="0" applyNumberFormat="1"/>
    <xf numFmtId="49" fontId="2" fillId="0" borderId="4" xfId="0" applyNumberFormat="1" applyFont="1" applyBorder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49" fontId="5" fillId="2" borderId="4" xfId="0" applyNumberFormat="1" applyFont="1" applyFill="1" applyBorder="1" applyAlignment="1">
      <alignment horizontal="left" wrapText="1"/>
    </xf>
    <xf numFmtId="0" fontId="14" fillId="0" borderId="0" xfId="0" applyFont="1"/>
    <xf numFmtId="0" fontId="15" fillId="0" borderId="4" xfId="0" applyFont="1" applyBorder="1" applyAlignment="1">
      <alignment horizontal="center" vertical="center" wrapText="1"/>
    </xf>
    <xf numFmtId="164" fontId="16" fillId="0" borderId="4" xfId="0" applyNumberFormat="1" applyFont="1" applyBorder="1"/>
    <xf numFmtId="0" fontId="16" fillId="0" borderId="4" xfId="0" applyFont="1" applyBorder="1" applyAlignment="1">
      <alignment wrapText="1"/>
    </xf>
    <xf numFmtId="0" fontId="18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7" fillId="0" borderId="0" xfId="0" applyNumberFormat="1" applyFont="1"/>
    <xf numFmtId="0" fontId="19" fillId="2" borderId="0" xfId="0" applyFont="1" applyFill="1" applyBorder="1" applyAlignment="1"/>
    <xf numFmtId="0" fontId="0" fillId="0" borderId="0" xfId="0"/>
    <xf numFmtId="164" fontId="3" fillId="0" borderId="4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view="pageBreakPreview" zoomScaleNormal="100" zoomScaleSheetLayoutView="100" workbookViewId="0">
      <selection activeCell="B67" sqref="B67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9" t="s">
        <v>0</v>
      </c>
      <c r="B1" s="49"/>
      <c r="C1" s="49"/>
      <c r="D1" s="49"/>
      <c r="E1" s="49"/>
      <c r="F1" s="30" t="s">
        <v>80</v>
      </c>
      <c r="G1" s="31" t="str">
        <f>TEXT(F1,"[$-FC19]ДД ММММ")</f>
        <v>16 октября</v>
      </c>
      <c r="H1" s="31" t="str">
        <f>TEXT(F1,"[$-FC19]ДД.ММ.ГГГ \г")</f>
        <v>16.10.2015 г</v>
      </c>
    </row>
    <row r="2" spans="1:9" ht="15.6" x14ac:dyDescent="0.3">
      <c r="A2" s="49" t="str">
        <f>CONCATENATE("с ",G1," по ",G2,"ода")</f>
        <v>с 16 октября по 22 октября 2015 года</v>
      </c>
      <c r="B2" s="49"/>
      <c r="C2" s="49"/>
      <c r="D2" s="49"/>
      <c r="E2" s="49"/>
      <c r="F2" s="30" t="s">
        <v>45</v>
      </c>
      <c r="G2" s="31" t="str">
        <f>TEXT(F2,"[$-FC19]ДД ММММ ГГГ \г")</f>
        <v>22 октября 2015 г</v>
      </c>
      <c r="H2" s="31" t="str">
        <f>TEXT(F2,"[$-FC19]ДД.ММ.ГГГ \г")</f>
        <v>22.10.2015 г</v>
      </c>
      <c r="I2" s="21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50" t="str">
        <f>CONCATENATE("Остатки средств на ",H1,".")</f>
        <v>Остатки средств на 16.10.2015 г.</v>
      </c>
      <c r="B5" s="51"/>
      <c r="C5" s="51"/>
      <c r="D5" s="52"/>
      <c r="E5" s="46">
        <v>3554766.6</v>
      </c>
      <c r="F5" s="21"/>
    </row>
    <row r="6" spans="1:9" x14ac:dyDescent="0.3">
      <c r="A6" s="9"/>
      <c r="B6" s="10"/>
      <c r="C6" s="10"/>
      <c r="D6" s="10"/>
      <c r="E6" s="11"/>
    </row>
    <row r="7" spans="1:9" x14ac:dyDescent="0.3">
      <c r="A7" s="59" t="s">
        <v>2</v>
      </c>
      <c r="B7" s="48"/>
      <c r="C7" s="48"/>
      <c r="D7" s="48"/>
      <c r="E7" s="12"/>
    </row>
    <row r="8" spans="1:9" x14ac:dyDescent="0.3">
      <c r="A8" s="54" t="s">
        <v>3</v>
      </c>
      <c r="B8" s="48"/>
      <c r="C8" s="48"/>
      <c r="D8" s="48"/>
      <c r="E8" s="8">
        <f>E28-E9</f>
        <v>329029.06399000011</v>
      </c>
    </row>
    <row r="9" spans="1:9" x14ac:dyDescent="0.3">
      <c r="A9" s="47" t="s">
        <v>4</v>
      </c>
      <c r="B9" s="48"/>
      <c r="C9" s="48"/>
      <c r="D9" s="48"/>
      <c r="E9" s="13">
        <f>SUM(E10:E27)</f>
        <v>379055.39999999997</v>
      </c>
    </row>
    <row r="10" spans="1:9" ht="41.4" customHeight="1" x14ac:dyDescent="0.3">
      <c r="A10" s="47" t="s">
        <v>81</v>
      </c>
      <c r="B10" s="48"/>
      <c r="C10" s="48"/>
      <c r="D10" s="48"/>
      <c r="E10" s="45">
        <v>1721</v>
      </c>
      <c r="F10" s="44"/>
      <c r="G10" s="44"/>
      <c r="H10" s="44"/>
      <c r="I10" s="44"/>
    </row>
    <row r="11" spans="1:9" x14ac:dyDescent="0.3">
      <c r="A11" s="47" t="s">
        <v>82</v>
      </c>
      <c r="B11" s="48"/>
      <c r="C11" s="48"/>
      <c r="D11" s="48"/>
      <c r="E11" s="45">
        <f>194.5+3.7+99.5+135.9</f>
        <v>433.6</v>
      </c>
      <c r="F11" s="44"/>
      <c r="G11" s="44"/>
      <c r="H11" s="44"/>
      <c r="I11" s="44"/>
    </row>
    <row r="12" spans="1:9" ht="42" customHeight="1" x14ac:dyDescent="0.3">
      <c r="A12" s="47" t="s">
        <v>83</v>
      </c>
      <c r="B12" s="48"/>
      <c r="C12" s="48"/>
      <c r="D12" s="48"/>
      <c r="E12" s="45">
        <f>125.9+16.9</f>
        <v>142.80000000000001</v>
      </c>
      <c r="F12" s="44"/>
      <c r="G12" s="44"/>
      <c r="H12" s="44"/>
      <c r="I12" s="44"/>
    </row>
    <row r="13" spans="1:9" ht="30" customHeight="1" x14ac:dyDescent="0.3">
      <c r="A13" s="47" t="s">
        <v>84</v>
      </c>
      <c r="B13" s="48"/>
      <c r="C13" s="48"/>
      <c r="D13" s="48"/>
      <c r="E13" s="45">
        <f>342.5+971.9+827.8+803+268.9</f>
        <v>3214.1</v>
      </c>
      <c r="F13" s="44"/>
      <c r="G13" s="44"/>
      <c r="H13" s="44"/>
      <c r="I13" s="44"/>
    </row>
    <row r="14" spans="1:9" ht="31.2" customHeight="1" x14ac:dyDescent="0.3">
      <c r="A14" s="47" t="s">
        <v>85</v>
      </c>
      <c r="B14" s="48"/>
      <c r="C14" s="48"/>
      <c r="D14" s="48"/>
      <c r="E14" s="13">
        <f>125</f>
        <v>125</v>
      </c>
    </row>
    <row r="15" spans="1:9" ht="31.8" customHeight="1" x14ac:dyDescent="0.3">
      <c r="A15" s="47" t="s">
        <v>86</v>
      </c>
      <c r="B15" s="48"/>
      <c r="C15" s="48"/>
      <c r="D15" s="48"/>
      <c r="E15" s="13">
        <f>136.1+1</f>
        <v>137.1</v>
      </c>
    </row>
    <row r="16" spans="1:9" ht="28.8" customHeight="1" x14ac:dyDescent="0.3">
      <c r="A16" s="47" t="s">
        <v>87</v>
      </c>
      <c r="B16" s="48"/>
      <c r="C16" s="48"/>
      <c r="D16" s="48"/>
      <c r="E16" s="13">
        <f>98.5</f>
        <v>98.5</v>
      </c>
    </row>
    <row r="17" spans="1:5" ht="16.8" customHeight="1" x14ac:dyDescent="0.3">
      <c r="A17" s="47" t="s">
        <v>88</v>
      </c>
      <c r="B17" s="48"/>
      <c r="C17" s="48"/>
      <c r="D17" s="48"/>
      <c r="E17" s="13">
        <f>33752</f>
        <v>33752</v>
      </c>
    </row>
    <row r="18" spans="1:5" ht="76.2" customHeight="1" x14ac:dyDescent="0.3">
      <c r="A18" s="47" t="s">
        <v>89</v>
      </c>
      <c r="B18" s="48"/>
      <c r="C18" s="48"/>
      <c r="D18" s="48"/>
      <c r="E18" s="13">
        <f>1719.2</f>
        <v>1719.2</v>
      </c>
    </row>
    <row r="19" spans="1:5" ht="33" customHeight="1" x14ac:dyDescent="0.3">
      <c r="A19" s="47" t="s">
        <v>90</v>
      </c>
      <c r="B19" s="48"/>
      <c r="C19" s="48"/>
      <c r="D19" s="48"/>
      <c r="E19" s="13">
        <f>12117.5</f>
        <v>12117.5</v>
      </c>
    </row>
    <row r="20" spans="1:5" ht="30.6" customHeight="1" x14ac:dyDescent="0.3">
      <c r="A20" s="47" t="s">
        <v>91</v>
      </c>
      <c r="B20" s="48"/>
      <c r="C20" s="48"/>
      <c r="D20" s="48"/>
      <c r="E20" s="13">
        <f>5941+11.2</f>
        <v>5952.2</v>
      </c>
    </row>
    <row r="21" spans="1:5" ht="46.8" customHeight="1" x14ac:dyDescent="0.3">
      <c r="A21" s="47" t="s">
        <v>92</v>
      </c>
      <c r="B21" s="48"/>
      <c r="C21" s="48"/>
      <c r="D21" s="48"/>
      <c r="E21" s="13">
        <f>6211.5+156.2</f>
        <v>6367.7</v>
      </c>
    </row>
    <row r="22" spans="1:5" ht="31.8" customHeight="1" x14ac:dyDescent="0.3">
      <c r="A22" s="47" t="s">
        <v>93</v>
      </c>
      <c r="B22" s="48"/>
      <c r="C22" s="48"/>
      <c r="D22" s="48"/>
      <c r="E22" s="13">
        <f>1062.8+13176.3</f>
        <v>14239.099999999999</v>
      </c>
    </row>
    <row r="23" spans="1:5" ht="27.6" customHeight="1" x14ac:dyDescent="0.3">
      <c r="A23" s="47" t="s">
        <v>94</v>
      </c>
      <c r="B23" s="48"/>
      <c r="C23" s="48"/>
      <c r="D23" s="48"/>
      <c r="E23" s="13">
        <f>286390</f>
        <v>286390</v>
      </c>
    </row>
    <row r="24" spans="1:5" x14ac:dyDescent="0.3">
      <c r="A24" s="47" t="s">
        <v>95</v>
      </c>
      <c r="B24" s="48"/>
      <c r="C24" s="48"/>
      <c r="D24" s="48"/>
      <c r="E24" s="13">
        <f>195+35.8</f>
        <v>230.8</v>
      </c>
    </row>
    <row r="25" spans="1:5" ht="31.8" customHeight="1" x14ac:dyDescent="0.3">
      <c r="A25" s="47" t="s">
        <v>96</v>
      </c>
      <c r="B25" s="48"/>
      <c r="C25" s="48"/>
      <c r="D25" s="48"/>
      <c r="E25" s="13">
        <f>95.1</f>
        <v>95.1</v>
      </c>
    </row>
    <row r="26" spans="1:5" ht="31.2" customHeight="1" x14ac:dyDescent="0.3">
      <c r="A26" s="47" t="s">
        <v>97</v>
      </c>
      <c r="B26" s="48"/>
      <c r="C26" s="48"/>
      <c r="D26" s="48"/>
      <c r="E26" s="13">
        <f>10265</f>
        <v>10265</v>
      </c>
    </row>
    <row r="27" spans="1:5" ht="29.4" customHeight="1" x14ac:dyDescent="0.3">
      <c r="A27" s="47" t="s">
        <v>98</v>
      </c>
      <c r="B27" s="48"/>
      <c r="C27" s="48"/>
      <c r="D27" s="48"/>
      <c r="E27" s="13">
        <f>2054.7</f>
        <v>2054.6999999999998</v>
      </c>
    </row>
    <row r="28" spans="1:5" x14ac:dyDescent="0.3">
      <c r="A28" s="53" t="s">
        <v>5</v>
      </c>
      <c r="B28" s="54"/>
      <c r="C28" s="54"/>
      <c r="D28" s="54"/>
      <c r="E28" s="12">
        <f>'Муниципальные районы'!B20-Учреждения!E5+'Муниципальные районы'!B19</f>
        <v>708084.46399000008</v>
      </c>
    </row>
    <row r="29" spans="1:5" x14ac:dyDescent="0.3">
      <c r="A29" s="14"/>
      <c r="B29" s="15"/>
      <c r="C29" s="15"/>
      <c r="D29" s="6"/>
      <c r="E29" s="16"/>
    </row>
    <row r="30" spans="1:5" x14ac:dyDescent="0.3">
      <c r="A30" s="55" t="s">
        <v>14</v>
      </c>
      <c r="B30" s="57" t="s">
        <v>6</v>
      </c>
      <c r="C30" s="58" t="s">
        <v>7</v>
      </c>
      <c r="D30" s="58"/>
      <c r="E30" s="58"/>
    </row>
    <row r="31" spans="1:5" ht="82.8" x14ac:dyDescent="0.3">
      <c r="A31" s="56"/>
      <c r="B31" s="57"/>
      <c r="C31" s="17" t="s">
        <v>8</v>
      </c>
      <c r="D31" s="17" t="s">
        <v>9</v>
      </c>
      <c r="E31" s="17" t="s">
        <v>10</v>
      </c>
    </row>
    <row r="32" spans="1:5" x14ac:dyDescent="0.3">
      <c r="A32" s="20" t="s">
        <v>46</v>
      </c>
      <c r="B32" s="18">
        <v>772.05056999999999</v>
      </c>
      <c r="C32" s="18"/>
      <c r="D32" s="18"/>
      <c r="E32" s="18"/>
    </row>
    <row r="33" spans="1:5" x14ac:dyDescent="0.3">
      <c r="A33" s="20" t="s">
        <v>47</v>
      </c>
      <c r="B33" s="18">
        <v>2550.2902199999999</v>
      </c>
      <c r="C33" s="18">
        <v>1895</v>
      </c>
      <c r="D33" s="18">
        <v>640</v>
      </c>
      <c r="E33" s="18"/>
    </row>
    <row r="34" spans="1:5" x14ac:dyDescent="0.3">
      <c r="A34" s="20" t="s">
        <v>48</v>
      </c>
      <c r="B34" s="18">
        <v>5396.48164</v>
      </c>
      <c r="C34" s="18">
        <v>650</v>
      </c>
      <c r="D34" s="18"/>
      <c r="E34" s="18"/>
    </row>
    <row r="35" spans="1:5" ht="27.6" x14ac:dyDescent="0.3">
      <c r="A35" s="20" t="s">
        <v>49</v>
      </c>
      <c r="B35" s="18">
        <v>20066.863000000001</v>
      </c>
      <c r="C35" s="18"/>
      <c r="D35" s="18"/>
      <c r="E35" s="18">
        <v>770</v>
      </c>
    </row>
    <row r="36" spans="1:5" x14ac:dyDescent="0.3">
      <c r="A36" s="20" t="s">
        <v>50</v>
      </c>
      <c r="B36" s="18">
        <v>0.65</v>
      </c>
      <c r="C36" s="18"/>
      <c r="D36" s="18"/>
      <c r="E36" s="18"/>
    </row>
    <row r="37" spans="1:5" ht="27.6" x14ac:dyDescent="0.3">
      <c r="A37" s="20" t="s">
        <v>51</v>
      </c>
      <c r="B37" s="18">
        <v>19477.181209999999</v>
      </c>
      <c r="C37" s="18"/>
      <c r="D37" s="18"/>
      <c r="E37" s="18"/>
    </row>
    <row r="38" spans="1:5" x14ac:dyDescent="0.3">
      <c r="A38" s="20" t="s">
        <v>52</v>
      </c>
      <c r="B38" s="18">
        <v>2603.4246600000001</v>
      </c>
      <c r="C38" s="18">
        <v>1000</v>
      </c>
      <c r="D38" s="18">
        <v>840</v>
      </c>
      <c r="E38" s="18">
        <v>400</v>
      </c>
    </row>
    <row r="39" spans="1:5" x14ac:dyDescent="0.3">
      <c r="A39" s="20" t="s">
        <v>53</v>
      </c>
      <c r="B39" s="18">
        <v>142092.50167999999</v>
      </c>
      <c r="C39" s="18">
        <v>100</v>
      </c>
      <c r="D39" s="18"/>
      <c r="E39" s="18"/>
    </row>
    <row r="40" spans="1:5" x14ac:dyDescent="0.3">
      <c r="A40" s="20" t="s">
        <v>54</v>
      </c>
      <c r="B40" s="18">
        <v>1038.20607</v>
      </c>
      <c r="C40" s="18"/>
      <c r="D40" s="18">
        <v>1</v>
      </c>
      <c r="E40" s="18">
        <v>165</v>
      </c>
    </row>
    <row r="41" spans="1:5" x14ac:dyDescent="0.3">
      <c r="A41" s="20" t="s">
        <v>55</v>
      </c>
      <c r="B41" s="18">
        <v>36849.567470000002</v>
      </c>
      <c r="C41" s="18">
        <v>502.4</v>
      </c>
      <c r="D41" s="18">
        <v>10</v>
      </c>
      <c r="E41" s="18">
        <v>8808.1000999999997</v>
      </c>
    </row>
    <row r="42" spans="1:5" x14ac:dyDescent="0.3">
      <c r="A42" s="20" t="s">
        <v>56</v>
      </c>
      <c r="B42" s="18">
        <v>26398.803879999999</v>
      </c>
      <c r="C42" s="18">
        <v>157.13861</v>
      </c>
      <c r="D42" s="18"/>
      <c r="E42" s="18">
        <v>11982.8307</v>
      </c>
    </row>
    <row r="43" spans="1:5" x14ac:dyDescent="0.3">
      <c r="A43" s="20" t="s">
        <v>57</v>
      </c>
      <c r="B43" s="18">
        <v>134.97552999999999</v>
      </c>
      <c r="C43" s="18"/>
      <c r="D43" s="18"/>
      <c r="E43" s="18"/>
    </row>
    <row r="44" spans="1:5" ht="27.6" x14ac:dyDescent="0.3">
      <c r="A44" s="20" t="s">
        <v>58</v>
      </c>
      <c r="B44" s="18">
        <v>6566.7262300000002</v>
      </c>
      <c r="C44" s="18">
        <v>2100</v>
      </c>
      <c r="D44" s="18"/>
      <c r="E44" s="18"/>
    </row>
    <row r="45" spans="1:5" x14ac:dyDescent="0.3">
      <c r="A45" s="20" t="s">
        <v>59</v>
      </c>
      <c r="B45" s="18">
        <v>-497.02120000000002</v>
      </c>
      <c r="C45" s="18"/>
      <c r="D45" s="18"/>
      <c r="E45" s="18"/>
    </row>
    <row r="46" spans="1:5" x14ac:dyDescent="0.3">
      <c r="A46" s="20" t="s">
        <v>60</v>
      </c>
      <c r="B46" s="18">
        <v>84.427400000000006</v>
      </c>
      <c r="C46" s="18"/>
      <c r="D46" s="18"/>
      <c r="E46" s="18"/>
    </row>
    <row r="47" spans="1:5" x14ac:dyDescent="0.3">
      <c r="A47" s="20" t="s">
        <v>61</v>
      </c>
      <c r="B47" s="18">
        <v>-79.195849999999993</v>
      </c>
      <c r="C47" s="18"/>
      <c r="D47" s="18"/>
      <c r="E47" s="18"/>
    </row>
    <row r="48" spans="1:5" ht="27.6" x14ac:dyDescent="0.3">
      <c r="A48" s="20" t="s">
        <v>62</v>
      </c>
      <c r="B48" s="18">
        <v>94.598200000000006</v>
      </c>
      <c r="C48" s="18"/>
      <c r="D48" s="18"/>
      <c r="E48" s="18">
        <v>4.2637099999999997</v>
      </c>
    </row>
    <row r="49" spans="1:5" x14ac:dyDescent="0.3">
      <c r="A49" s="20" t="s">
        <v>63</v>
      </c>
      <c r="B49" s="18">
        <v>548.44966999999997</v>
      </c>
      <c r="C49" s="18">
        <v>200</v>
      </c>
      <c r="D49" s="18">
        <v>145.19999999999999</v>
      </c>
      <c r="E49" s="18"/>
    </row>
    <row r="50" spans="1:5" x14ac:dyDescent="0.3">
      <c r="A50" s="20" t="s">
        <v>64</v>
      </c>
      <c r="B50" s="18">
        <v>18046.042860000001</v>
      </c>
      <c r="C50" s="18">
        <v>181</v>
      </c>
      <c r="D50" s="18"/>
      <c r="E50" s="18"/>
    </row>
    <row r="51" spans="1:5" x14ac:dyDescent="0.3">
      <c r="A51" s="20" t="s">
        <v>65</v>
      </c>
      <c r="B51" s="18">
        <v>-1.6879999999999999</v>
      </c>
      <c r="C51" s="18"/>
      <c r="D51" s="18"/>
      <c r="E51" s="18"/>
    </row>
    <row r="52" spans="1:5" x14ac:dyDescent="0.3">
      <c r="A52" s="20" t="s">
        <v>66</v>
      </c>
      <c r="B52" s="18">
        <v>18</v>
      </c>
      <c r="C52" s="18"/>
      <c r="D52" s="18"/>
      <c r="E52" s="18"/>
    </row>
    <row r="53" spans="1:5" x14ac:dyDescent="0.3">
      <c r="A53" s="20" t="s">
        <v>67</v>
      </c>
      <c r="B53" s="18">
        <v>11.7</v>
      </c>
      <c r="C53" s="18"/>
      <c r="D53" s="18"/>
      <c r="E53" s="18"/>
    </row>
    <row r="54" spans="1:5" x14ac:dyDescent="0.3">
      <c r="A54" s="20" t="s">
        <v>68</v>
      </c>
      <c r="B54" s="18">
        <v>17.399999999999999</v>
      </c>
      <c r="C54" s="18"/>
      <c r="D54" s="18"/>
      <c r="E54" s="18"/>
    </row>
    <row r="55" spans="1:5" x14ac:dyDescent="0.3">
      <c r="A55" s="20" t="s">
        <v>69</v>
      </c>
      <c r="B55" s="18">
        <v>4.5599999999999996</v>
      </c>
      <c r="C55" s="18"/>
      <c r="D55" s="18"/>
      <c r="E55" s="18"/>
    </row>
    <row r="56" spans="1:5" ht="27.6" x14ac:dyDescent="0.3">
      <c r="A56" s="20" t="s">
        <v>70</v>
      </c>
      <c r="B56" s="18">
        <v>84736.558120000002</v>
      </c>
      <c r="C56" s="18"/>
      <c r="D56" s="18"/>
      <c r="E56" s="18"/>
    </row>
    <row r="57" spans="1:5" x14ac:dyDescent="0.3">
      <c r="A57" s="20" t="s">
        <v>71</v>
      </c>
      <c r="B57" s="18">
        <v>117.59775999999999</v>
      </c>
      <c r="C57" s="18"/>
      <c r="D57" s="18"/>
      <c r="E57" s="18"/>
    </row>
    <row r="58" spans="1:5" x14ac:dyDescent="0.3">
      <c r="A58" s="20" t="s">
        <v>72</v>
      </c>
      <c r="B58" s="18">
        <v>63.886000000000003</v>
      </c>
      <c r="C58" s="18"/>
      <c r="D58" s="18"/>
      <c r="E58" s="18"/>
    </row>
    <row r="59" spans="1:5" x14ac:dyDescent="0.3">
      <c r="A59" s="20" t="s">
        <v>73</v>
      </c>
      <c r="B59" s="18">
        <v>4076.1507700000002</v>
      </c>
      <c r="C59" s="18">
        <v>3845.4520900000002</v>
      </c>
      <c r="D59" s="18"/>
      <c r="E59" s="18"/>
    </row>
    <row r="60" spans="1:5" x14ac:dyDescent="0.3">
      <c r="A60" s="20" t="s">
        <v>74</v>
      </c>
      <c r="B60" s="18">
        <v>4314.0051199999998</v>
      </c>
      <c r="C60" s="18">
        <v>1890.20642</v>
      </c>
      <c r="D60" s="18">
        <v>143.48133000000001</v>
      </c>
      <c r="E60" s="18"/>
    </row>
    <row r="61" spans="1:5" x14ac:dyDescent="0.3">
      <c r="A61" s="20" t="s">
        <v>75</v>
      </c>
      <c r="B61" s="18">
        <v>126.5</v>
      </c>
      <c r="C61" s="18"/>
      <c r="D61" s="18"/>
      <c r="E61" s="18"/>
    </row>
    <row r="62" spans="1:5" x14ac:dyDescent="0.3">
      <c r="A62" s="20" t="s">
        <v>76</v>
      </c>
      <c r="B62" s="18">
        <v>1357.1452200000001</v>
      </c>
      <c r="C62" s="18"/>
      <c r="D62" s="18"/>
      <c r="E62" s="18"/>
    </row>
    <row r="63" spans="1:5" x14ac:dyDescent="0.3">
      <c r="A63" s="20" t="s">
        <v>77</v>
      </c>
      <c r="B63" s="18">
        <v>96.244</v>
      </c>
      <c r="C63" s="18"/>
      <c r="D63" s="18"/>
      <c r="E63" s="18"/>
    </row>
    <row r="64" spans="1:5" ht="27.6" x14ac:dyDescent="0.3">
      <c r="A64" s="20" t="s">
        <v>78</v>
      </c>
      <c r="B64" s="18">
        <v>-941.86229000000003</v>
      </c>
      <c r="C64" s="18">
        <v>-259.64393999999999</v>
      </c>
      <c r="D64" s="18">
        <v>-9.0414200000000005</v>
      </c>
      <c r="E64" s="18"/>
    </row>
    <row r="65" spans="1:5" s="44" customFormat="1" x14ac:dyDescent="0.3">
      <c r="A65" s="20" t="s">
        <v>99</v>
      </c>
      <c r="B65" s="18">
        <v>1500000</v>
      </c>
      <c r="C65" s="18"/>
      <c r="D65" s="18"/>
      <c r="E65" s="18"/>
    </row>
    <row r="66" spans="1:5" x14ac:dyDescent="0.3">
      <c r="A66" s="22" t="s">
        <v>79</v>
      </c>
      <c r="B66" s="19">
        <f>SUM(B32:B65)</f>
        <v>1876141.21994</v>
      </c>
      <c r="C66" s="19">
        <v>12261.553180000001</v>
      </c>
      <c r="D66" s="19">
        <v>1770.6399100000001</v>
      </c>
      <c r="E66" s="19">
        <v>22130.194510000001</v>
      </c>
    </row>
  </sheetData>
  <mergeCells count="28">
    <mergeCell ref="A28:D28"/>
    <mergeCell ref="A30:A31"/>
    <mergeCell ref="B30:B31"/>
    <mergeCell ref="C30:E30"/>
    <mergeCell ref="A7:D7"/>
    <mergeCell ref="A8:D8"/>
    <mergeCell ref="A9:D9"/>
    <mergeCell ref="A14:D14"/>
    <mergeCell ref="A15:D15"/>
    <mergeCell ref="A26:D26"/>
    <mergeCell ref="A27:D27"/>
    <mergeCell ref="A21:D21"/>
    <mergeCell ref="A22:D22"/>
    <mergeCell ref="A10:D10"/>
    <mergeCell ref="A11:D11"/>
    <mergeCell ref="A12:D12"/>
    <mergeCell ref="A13:D13"/>
    <mergeCell ref="A1:E1"/>
    <mergeCell ref="A2:E2"/>
    <mergeCell ref="A5:D5"/>
    <mergeCell ref="A25:D25"/>
    <mergeCell ref="A16:D16"/>
    <mergeCell ref="A17:D17"/>
    <mergeCell ref="A18:D18"/>
    <mergeCell ref="A19:D19"/>
    <mergeCell ref="A20:D20"/>
    <mergeCell ref="A23:D23"/>
    <mergeCell ref="A24:D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"/>
  <sheetViews>
    <sheetView tabSelected="1" view="pageBreakPreview" topLeftCell="A16" zoomScaleNormal="100" zoomScaleSheetLayoutView="100" workbookViewId="0">
      <selection activeCell="B19" sqref="B19"/>
    </sheetView>
  </sheetViews>
  <sheetFormatPr defaultRowHeight="14.4" x14ac:dyDescent="0.3"/>
  <cols>
    <col min="1" max="1" width="38.33203125" customWidth="1"/>
    <col min="2" max="2" width="13.109375" customWidth="1"/>
    <col min="3" max="3" width="13" customWidth="1"/>
    <col min="4" max="4" width="13.6640625" customWidth="1"/>
    <col min="5" max="5" width="15.77734375" customWidth="1"/>
    <col min="6" max="6" width="14.88671875" customWidth="1"/>
    <col min="7" max="8" width="14.6640625" customWidth="1"/>
    <col min="9" max="9" width="12.88671875" customWidth="1"/>
    <col min="10" max="10" width="12.6640625" customWidth="1"/>
    <col min="11" max="11" width="11" customWidth="1"/>
    <col min="12" max="12" width="13.88671875" customWidth="1"/>
    <col min="13" max="13" width="14.21875" customWidth="1"/>
    <col min="14" max="14" width="15.109375" customWidth="1"/>
    <col min="15" max="15" width="14.5546875" customWidth="1"/>
  </cols>
  <sheetData>
    <row r="1" spans="1:20" s="28" customFormat="1" ht="15.6" x14ac:dyDescent="0.3">
      <c r="A1" s="42" t="s">
        <v>45</v>
      </c>
      <c r="C1" s="29" t="s">
        <v>13</v>
      </c>
    </row>
    <row r="2" spans="1:20" x14ac:dyDescent="0.3">
      <c r="A2" s="37" t="str">
        <f>TEXT(EndData2,"[$-FC19]ДД.ММ.ГГГ")</f>
        <v>22.10.2015</v>
      </c>
      <c r="B2" s="37">
        <f>A2+1</f>
        <v>42300</v>
      </c>
      <c r="C2" s="43" t="str">
        <f>TEXT(B2,"[$-FC19]ДД.ММ.ГГГ")</f>
        <v>23.10.2015</v>
      </c>
      <c r="P2" s="26" t="s">
        <v>12</v>
      </c>
    </row>
    <row r="3" spans="1:20" s="27" customFormat="1" ht="51.75" customHeight="1" x14ac:dyDescent="0.25">
      <c r="A3" s="34" t="s">
        <v>15</v>
      </c>
      <c r="B3" s="41" t="s">
        <v>16</v>
      </c>
      <c r="C3" s="38" t="s">
        <v>17</v>
      </c>
      <c r="D3" s="38" t="s">
        <v>18</v>
      </c>
      <c r="E3" s="38" t="s">
        <v>19</v>
      </c>
      <c r="F3" s="38" t="s">
        <v>20</v>
      </c>
      <c r="G3" s="38" t="s">
        <v>21</v>
      </c>
      <c r="H3" s="38" t="s">
        <v>22</v>
      </c>
      <c r="I3" s="38" t="s">
        <v>23</v>
      </c>
      <c r="J3" s="38" t="s">
        <v>24</v>
      </c>
      <c r="K3" s="38" t="s">
        <v>25</v>
      </c>
      <c r="L3" s="38" t="s">
        <v>26</v>
      </c>
      <c r="M3" s="38" t="s">
        <v>27</v>
      </c>
      <c r="N3" s="38" t="s">
        <v>28</v>
      </c>
      <c r="O3" s="38" t="s">
        <v>29</v>
      </c>
      <c r="P3" s="23" t="s">
        <v>11</v>
      </c>
    </row>
    <row r="4" spans="1:20" ht="93" x14ac:dyDescent="0.3">
      <c r="A4" s="24" t="s">
        <v>31</v>
      </c>
      <c r="B4" s="39"/>
      <c r="C4" s="39">
        <v>1696.5287499999999</v>
      </c>
      <c r="D4" s="39"/>
      <c r="E4" s="39"/>
      <c r="F4" s="39"/>
      <c r="G4" s="39"/>
      <c r="H4" s="39"/>
      <c r="I4" s="39">
        <v>-0.84799999999999998</v>
      </c>
      <c r="J4" s="39"/>
      <c r="K4" s="39"/>
      <c r="L4" s="39"/>
      <c r="M4" s="39"/>
      <c r="N4" s="39"/>
      <c r="O4" s="39"/>
      <c r="P4" s="25">
        <v>1695.68075</v>
      </c>
      <c r="Q4" s="26"/>
      <c r="R4" s="26"/>
      <c r="S4" s="26"/>
      <c r="T4" s="26"/>
    </row>
    <row r="5" spans="1:20" ht="66.599999999999994" x14ac:dyDescent="0.3">
      <c r="A5" s="24" t="s">
        <v>32</v>
      </c>
      <c r="B5" s="39">
        <v>26208.312379999999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25">
        <v>26208.312379999999</v>
      </c>
      <c r="Q5" s="26"/>
      <c r="R5" s="26"/>
      <c r="S5" s="26"/>
      <c r="T5" s="26"/>
    </row>
    <row r="6" spans="1:20" ht="93" x14ac:dyDescent="0.3">
      <c r="A6" s="24" t="s">
        <v>33</v>
      </c>
      <c r="B6" s="39">
        <v>-441.88735000000003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25">
        <v>-441.88735000000003</v>
      </c>
      <c r="Q6" s="26"/>
      <c r="R6" s="26"/>
      <c r="S6" s="26"/>
      <c r="T6" s="26"/>
    </row>
    <row r="7" spans="1:20" ht="79.8" x14ac:dyDescent="0.3">
      <c r="A7" s="24" t="s">
        <v>34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>
        <v>1100</v>
      </c>
      <c r="N7" s="39"/>
      <c r="O7" s="39"/>
      <c r="P7" s="25">
        <v>1100</v>
      </c>
      <c r="Q7" s="26"/>
      <c r="R7" s="26"/>
      <c r="S7" s="26"/>
      <c r="T7" s="26"/>
    </row>
    <row r="8" spans="1:20" ht="66.599999999999994" x14ac:dyDescent="0.3">
      <c r="A8" s="24" t="s">
        <v>35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>
        <v>-151.85674</v>
      </c>
      <c r="P8" s="25">
        <v>-151.85674</v>
      </c>
      <c r="Q8" s="26"/>
      <c r="R8" s="26"/>
      <c r="S8" s="26"/>
      <c r="T8" s="26"/>
    </row>
    <row r="9" spans="1:20" ht="79.8" x14ac:dyDescent="0.3">
      <c r="A9" s="24" t="s">
        <v>36</v>
      </c>
      <c r="B9" s="39"/>
      <c r="C9" s="39"/>
      <c r="D9" s="39"/>
      <c r="E9" s="39"/>
      <c r="F9" s="39"/>
      <c r="G9" s="39"/>
      <c r="H9" s="39"/>
      <c r="I9" s="39"/>
      <c r="J9" s="39">
        <v>150</v>
      </c>
      <c r="K9" s="39"/>
      <c r="L9" s="39"/>
      <c r="M9" s="39"/>
      <c r="N9" s="39"/>
      <c r="O9" s="39"/>
      <c r="P9" s="25">
        <v>150</v>
      </c>
      <c r="Q9" s="26"/>
      <c r="R9" s="26"/>
      <c r="S9" s="26"/>
      <c r="T9" s="26"/>
    </row>
    <row r="10" spans="1:20" ht="53.4" x14ac:dyDescent="0.3">
      <c r="A10" s="24" t="s">
        <v>37</v>
      </c>
      <c r="B10" s="39">
        <v>1216.65471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25">
        <v>1216.65471</v>
      </c>
      <c r="Q10" s="26"/>
      <c r="R10" s="26"/>
      <c r="S10" s="26"/>
      <c r="T10" s="26"/>
    </row>
    <row r="11" spans="1:20" ht="53.4" x14ac:dyDescent="0.3">
      <c r="A11" s="24" t="s">
        <v>38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>
        <v>520.48442</v>
      </c>
      <c r="M11" s="39"/>
      <c r="N11" s="39"/>
      <c r="O11" s="39"/>
      <c r="P11" s="25">
        <v>520.48442</v>
      </c>
      <c r="Q11" s="26"/>
      <c r="R11" s="26"/>
      <c r="S11" s="26"/>
      <c r="T11" s="26"/>
    </row>
    <row r="12" spans="1:20" ht="53.4" x14ac:dyDescent="0.3">
      <c r="A12" s="24" t="s">
        <v>39</v>
      </c>
      <c r="B12" s="39"/>
      <c r="C12" s="39"/>
      <c r="D12" s="39"/>
      <c r="E12" s="39">
        <v>5969.7089999999998</v>
      </c>
      <c r="F12" s="39"/>
      <c r="G12" s="39">
        <v>2654.7359999999999</v>
      </c>
      <c r="H12" s="39"/>
      <c r="I12" s="39"/>
      <c r="J12" s="39"/>
      <c r="K12" s="39"/>
      <c r="L12" s="39"/>
      <c r="M12" s="39"/>
      <c r="N12" s="39"/>
      <c r="O12" s="39"/>
      <c r="P12" s="25">
        <v>8624.4449999999997</v>
      </c>
      <c r="Q12" s="26"/>
      <c r="R12" s="26"/>
      <c r="S12" s="26"/>
      <c r="T12" s="26"/>
    </row>
    <row r="13" spans="1:20" ht="66.599999999999994" x14ac:dyDescent="0.3">
      <c r="A13" s="24" t="s">
        <v>40</v>
      </c>
      <c r="B13" s="39">
        <v>1104.52602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25">
        <v>1104.52602</v>
      </c>
      <c r="Q13" s="26"/>
      <c r="R13" s="26"/>
      <c r="S13" s="26"/>
      <c r="T13" s="26"/>
    </row>
    <row r="14" spans="1:20" ht="79.8" x14ac:dyDescent="0.3">
      <c r="A14" s="24" t="s">
        <v>41</v>
      </c>
      <c r="B14" s="39">
        <v>441.88735000000003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25">
        <v>441.88735000000003</v>
      </c>
      <c r="Q14" s="26"/>
      <c r="R14" s="26"/>
      <c r="S14" s="26"/>
      <c r="T14" s="26"/>
    </row>
    <row r="15" spans="1:20" ht="40.200000000000003" x14ac:dyDescent="0.3">
      <c r="A15" s="24" t="s">
        <v>42</v>
      </c>
      <c r="B15" s="39"/>
      <c r="C15" s="39">
        <v>46.392960000000002</v>
      </c>
      <c r="D15" s="39"/>
      <c r="E15" s="39">
        <v>23.196480000000001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25">
        <v>69.589439999999996</v>
      </c>
      <c r="Q15" s="26"/>
      <c r="R15" s="26"/>
      <c r="S15" s="26"/>
      <c r="T15" s="26"/>
    </row>
    <row r="16" spans="1:20" ht="53.4" x14ac:dyDescent="0.3">
      <c r="A16" s="24" t="s">
        <v>43</v>
      </c>
      <c r="B16" s="39">
        <v>22672.808069999999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25">
        <v>22672.808069999999</v>
      </c>
      <c r="Q16" s="26"/>
      <c r="R16" s="26"/>
      <c r="S16" s="26"/>
      <c r="T16" s="26"/>
    </row>
    <row r="17" spans="1:20" x14ac:dyDescent="0.3">
      <c r="A17" s="32" t="s">
        <v>44</v>
      </c>
      <c r="B17" s="40">
        <v>51202.301180000002</v>
      </c>
      <c r="C17" s="40">
        <v>1742.9217100000001</v>
      </c>
      <c r="D17" s="40"/>
      <c r="E17" s="40">
        <v>5992.9054800000004</v>
      </c>
      <c r="F17" s="40"/>
      <c r="G17" s="40">
        <v>2654.7359999999999</v>
      </c>
      <c r="H17" s="40"/>
      <c r="I17" s="40">
        <v>-0.84799999999999998</v>
      </c>
      <c r="J17" s="40">
        <v>150</v>
      </c>
      <c r="K17" s="40"/>
      <c r="L17" s="40">
        <v>520.48442</v>
      </c>
      <c r="M17" s="40">
        <v>1100</v>
      </c>
      <c r="N17" s="40"/>
      <c r="O17" s="40">
        <v>-151.85674</v>
      </c>
      <c r="P17" s="25">
        <v>63210.644050000003</v>
      </c>
      <c r="Q17" s="33"/>
      <c r="R17" s="33"/>
      <c r="S17" s="33"/>
      <c r="T17" s="33"/>
    </row>
    <row r="19" spans="1:20" x14ac:dyDescent="0.3">
      <c r="A19" s="36" t="s">
        <v>30</v>
      </c>
      <c r="B19" s="35">
        <f>P17+Учреждения!B66</f>
        <v>1939351.86399</v>
      </c>
    </row>
    <row r="20" spans="1:20" ht="32.25" customHeight="1" x14ac:dyDescent="0.3">
      <c r="A20" s="36" t="str">
        <f>CONCATENATE("Остатки бюджетных средств на ",C2,"г.")</f>
        <v>Остатки бюджетных средств на 23.10.2015г.</v>
      </c>
      <c r="B20" s="35">
        <f>2323499.2</f>
        <v>2323499.2000000002</v>
      </c>
    </row>
  </sheetData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2015-10-26T03:50:50Z</dcterms:modified>
</cp:coreProperties>
</file>