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Учреждения!$24:$25</definedName>
    <definedName name="_xlnm.Print_Area" localSheetId="1">'Муниципальные районы'!$A$1:$P$19</definedName>
    <definedName name="_xlnm.Print_Area" localSheetId="0">Учреждения!$A$1:$E$62</definedName>
  </definedNames>
  <calcPr calcId="145621" refMode="R1C1"/>
</workbook>
</file>

<file path=xl/calcChain.xml><?xml version="1.0" encoding="utf-8"?>
<calcChain xmlns="http://schemas.openxmlformats.org/spreadsheetml/2006/main">
  <c r="E22" i="1" l="1"/>
  <c r="E8" i="1" s="1"/>
  <c r="E10" i="1" l="1"/>
  <c r="E15" i="1"/>
  <c r="E21" i="1"/>
  <c r="E20" i="1"/>
  <c r="E18" i="1"/>
  <c r="E19" i="1" l="1"/>
  <c r="E11" i="1"/>
  <c r="E17" i="1" l="1"/>
  <c r="E14" i="1"/>
  <c r="E13" i="1"/>
  <c r="E12" i="1"/>
  <c r="E16" i="1" l="1"/>
  <c r="B17" i="2" l="1"/>
  <c r="A2" i="2" l="1"/>
  <c r="B2" i="2" s="1"/>
  <c r="C2" i="2" s="1"/>
  <c r="A18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<sst xmlns="http://schemas.openxmlformats.org/spreadsheetml/2006/main" count="93" uniqueCount="92">
  <si>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</si>
  <si>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</si>
  <si>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</si>
  <si>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</si>
  <si>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</si>
  <si>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</si>
  <si>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</si>
  <si>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</si>
  <si>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</si>
  <si>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</si>
  <si>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</si>
  <si>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</si>
  <si>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</si>
  <si>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</si>
  <si>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</si>
  <si>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</si>
  <si>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</si>
  <si>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</si>
  <si>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</si>
  <si>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</si>
  <si>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</si>
  <si>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</si>
  <si>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</si>
  <si>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</si>
  <si>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</si>
  <si>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</si>
  <si>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</si>
  <si>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</si>
  <si>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</si>
  <si>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</si>
  <si>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</si>
  <si>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</si>
  <si>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</si>
  <si>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</si>
  <si>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</si>
  <si>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</si>
  <si>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Иные межбюджетные трансферты на приобретение (обустройство) вольеров для безнадзорных животных</t>
  </si>
  <si>
    <t>Иные межбюджетные трансферты на капитальный ремонт, установку двух дополнительных котлов на жидком топливе KS-400 в котельной № 6, прокладку дополнительного участка теплотрассы в канале от котельной № 6  ООО "Коммунэнерго УК МР" в Усть-Камчатском сельском поселении Камчатского края</t>
  </si>
  <si>
    <t>Иные межбюджетные трансферты на подготовку к отопительному зимнему периоду  многоквартирных домов в Камчатском крае</t>
  </si>
  <si>
    <t>Осуществление первичного воинского учета на территориях, где отсутствуют военные комиссариаты</t>
  </si>
  <si>
    <t>Выплата единовременного пособия при всех формах устройства детей, лишенных родительского попечения, в семью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</si>
  <si>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</si>
  <si>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Всего:</t>
  </si>
  <si>
    <t>29.10.2015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</si>
  <si>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</si>
  <si>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</si>
  <si>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</si>
  <si>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</si>
  <si>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</si>
  <si>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</si>
  <si>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</si>
  <si>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</si>
  <si>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</si>
  <si>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</si>
  <si>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</si>
  <si>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</si>
  <si>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</si>
  <si>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</si>
  <si>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</si>
  <si>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</si>
  <si>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</si>
  <si>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</si>
  <si>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</si>
  <si>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</si>
  <si>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</si>
  <si>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</si>
  <si>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</si>
  <si>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</si>
  <si>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</si>
  <si>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</si>
  <si>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</si>
  <si>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</si>
  <si>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</si>
  <si>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</si>
  <si>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</si>
  <si>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</si>
  <si>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</si>
  <si>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</si>
  <si>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ИТОГО</t>
  </si>
  <si>
    <t>23.10.2015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</si>
  <si>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</si>
  <si>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</si>
  <si>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</si>
  <si>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</si>
  <si>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осуществление отдельных полномочий в области лесных отношений</t>
  </si>
  <si>
    <t>Межбюджетные трансферты, передаваемые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</si>
  <si>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</si>
  <si>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Единая субвенция бюджетам субъектов Российской Федерации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</si>
  <si>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</si>
  <si>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</si>
  <si>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</si>
  <si>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Бюджетный кредит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</si>
</sst>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zoomScaleNormal="100" zoomScaleSheetLayoutView="100" workbookViewId="0">
      <selection activeCell="E23" sqref="E23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79</v>
      </c>
      <c r="G1" s="32" t="str">
        <f>TEXT(F1,"[$-FC19]ДД ММММ")</f>
        <v>23 октября</v>
      </c>
      <c r="H1" s="32" t="str">
        <f>TEXT(F1,"[$-FC19]ДД.ММ.ГГГ \г")</f>
        <v>23.10.2015 г</v>
      </c>
    </row>
    <row r="2" spans="1:9" ht="15.6" x14ac:dyDescent="0.3">
      <c r="A2" s="45" t="str">
        <f>CONCATENATE("с ",G1," по ",G2,"ода")</f>
        <v>с 23 октября по 29 октября 2015 года</v>
      </c>
      <c r="B2" s="45"/>
      <c r="C2" s="45"/>
      <c r="D2" s="45"/>
      <c r="E2" s="45"/>
      <c r="F2" s="31" t="s">
        <v>43</v>
      </c>
      <c r="G2" s="32" t="str">
        <f>TEXT(F2,"[$-FC19]ДД ММММ ГГГ \г")</f>
        <v>29 октября 2015 г</v>
      </c>
      <c r="H2" s="32" t="str">
        <f>TEXT(F2,"[$-FC19]ДД.ММ.ГГГ \г")</f>
        <v>29.10.2015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23.10.2015 г.</v>
      </c>
      <c r="B5" s="47"/>
      <c r="C5" s="47"/>
      <c r="D5" s="48"/>
      <c r="E5" s="8">
        <v>2323499.2000000002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E22-E10-E9</f>
        <v>244229.58217999968</v>
      </c>
    </row>
    <row r="9" spans="1:9" x14ac:dyDescent="0.3">
      <c r="A9" s="50" t="s">
        <v>91</v>
      </c>
      <c r="B9" s="56"/>
      <c r="C9" s="56"/>
      <c r="D9" s="56"/>
      <c r="E9" s="9">
        <v>1500000</v>
      </c>
    </row>
    <row r="10" spans="1:9" x14ac:dyDescent="0.3">
      <c r="A10" s="57" t="s">
        <v>4</v>
      </c>
      <c r="B10" s="56"/>
      <c r="C10" s="56"/>
      <c r="D10" s="56"/>
      <c r="E10" s="14">
        <f>SUM(E11:E21)</f>
        <v>45790.3</v>
      </c>
    </row>
    <row r="11" spans="1:9" ht="32.4" customHeight="1" x14ac:dyDescent="0.3">
      <c r="A11" s="57" t="s">
        <v>80</v>
      </c>
      <c r="B11" s="56"/>
      <c r="C11" s="56"/>
      <c r="D11" s="56"/>
      <c r="E11" s="14">
        <f>18.9+62.5+24.4</f>
        <v>105.80000000000001</v>
      </c>
    </row>
    <row r="12" spans="1:9" ht="36.6" customHeight="1" x14ac:dyDescent="0.3">
      <c r="A12" s="57" t="s">
        <v>81</v>
      </c>
      <c r="B12" s="56"/>
      <c r="C12" s="56"/>
      <c r="D12" s="56"/>
      <c r="E12" s="14">
        <f>3600.3+67.3</f>
        <v>3667.6000000000004</v>
      </c>
    </row>
    <row r="13" spans="1:9" ht="44.4" customHeight="1" x14ac:dyDescent="0.3">
      <c r="A13" s="57" t="s">
        <v>82</v>
      </c>
      <c r="B13" s="56"/>
      <c r="C13" s="56"/>
      <c r="D13" s="56"/>
      <c r="E13" s="14">
        <f>106.2+4</f>
        <v>110.2</v>
      </c>
    </row>
    <row r="14" spans="1:9" ht="48" customHeight="1" x14ac:dyDescent="0.3">
      <c r="A14" s="57" t="s">
        <v>83</v>
      </c>
      <c r="B14" s="56"/>
      <c r="C14" s="56"/>
      <c r="D14" s="56"/>
      <c r="E14" s="14">
        <f>4076.1+1.9</f>
        <v>4078</v>
      </c>
    </row>
    <row r="15" spans="1:9" ht="33" customHeight="1" x14ac:dyDescent="0.3">
      <c r="A15" s="57" t="s">
        <v>84</v>
      </c>
      <c r="B15" s="56"/>
      <c r="C15" s="56"/>
      <c r="D15" s="56"/>
      <c r="E15" s="14">
        <f>26.8+37.1+0.4+580.2+236.9</f>
        <v>881.4</v>
      </c>
    </row>
    <row r="16" spans="1:9" ht="35.4" customHeight="1" x14ac:dyDescent="0.3">
      <c r="A16" s="57" t="s">
        <v>85</v>
      </c>
      <c r="B16" s="56"/>
      <c r="C16" s="56"/>
      <c r="D16" s="56"/>
      <c r="E16" s="14">
        <f>558.8</f>
        <v>558.79999999999995</v>
      </c>
    </row>
    <row r="17" spans="1:5" ht="41.4" customHeight="1" x14ac:dyDescent="0.3">
      <c r="A17" s="57" t="s">
        <v>86</v>
      </c>
      <c r="B17" s="56"/>
      <c r="C17" s="56"/>
      <c r="D17" s="56"/>
      <c r="E17" s="14">
        <f>50</f>
        <v>50</v>
      </c>
    </row>
    <row r="18" spans="1:5" x14ac:dyDescent="0.3">
      <c r="A18" s="57" t="s">
        <v>87</v>
      </c>
      <c r="B18" s="56"/>
      <c r="C18" s="56"/>
      <c r="D18" s="56"/>
      <c r="E18" s="14">
        <f>0.2+912.8</f>
        <v>913</v>
      </c>
    </row>
    <row r="19" spans="1:5" ht="85.8" customHeight="1" x14ac:dyDescent="0.3">
      <c r="A19" s="57" t="s">
        <v>88</v>
      </c>
      <c r="B19" s="56"/>
      <c r="C19" s="56"/>
      <c r="D19" s="56"/>
      <c r="E19" s="14">
        <f>473.2</f>
        <v>473.2</v>
      </c>
    </row>
    <row r="20" spans="1:5" ht="28.2" customHeight="1" x14ac:dyDescent="0.3">
      <c r="A20" s="57" t="s">
        <v>89</v>
      </c>
      <c r="B20" s="56"/>
      <c r="C20" s="56"/>
      <c r="D20" s="56"/>
      <c r="E20" s="14">
        <f>-13.3-3-4</f>
        <v>-20.3</v>
      </c>
    </row>
    <row r="21" spans="1:5" ht="31.2" customHeight="1" x14ac:dyDescent="0.3">
      <c r="A21" s="57" t="s">
        <v>90</v>
      </c>
      <c r="B21" s="56"/>
      <c r="C21" s="56"/>
      <c r="D21" s="56"/>
      <c r="E21" s="14">
        <f>34972.6</f>
        <v>34972.6</v>
      </c>
    </row>
    <row r="22" spans="1:5" x14ac:dyDescent="0.3">
      <c r="A22" s="49" t="s">
        <v>5</v>
      </c>
      <c r="B22" s="50"/>
      <c r="C22" s="50"/>
      <c r="D22" s="50"/>
      <c r="E22" s="13">
        <f>'Муниципальные районы'!B18-Учреждения!E5+'Муниципальные районы'!B17</f>
        <v>1790019.8821799997</v>
      </c>
    </row>
    <row r="23" spans="1:5" x14ac:dyDescent="0.3">
      <c r="A23" s="15"/>
      <c r="B23" s="16"/>
      <c r="C23" s="16"/>
      <c r="D23" s="6"/>
      <c r="E23" s="17"/>
    </row>
    <row r="24" spans="1:5" x14ac:dyDescent="0.3">
      <c r="A24" s="51" t="s">
        <v>14</v>
      </c>
      <c r="B24" s="53" t="s">
        <v>6</v>
      </c>
      <c r="C24" s="54" t="s">
        <v>7</v>
      </c>
      <c r="D24" s="54"/>
      <c r="E24" s="54"/>
    </row>
    <row r="25" spans="1:5" ht="82.8" x14ac:dyDescent="0.3">
      <c r="A25" s="52"/>
      <c r="B25" s="53"/>
      <c r="C25" s="18" t="s">
        <v>8</v>
      </c>
      <c r="D25" s="18" t="s">
        <v>9</v>
      </c>
      <c r="E25" s="18" t="s">
        <v>10</v>
      </c>
    </row>
    <row r="26" spans="1:5" x14ac:dyDescent="0.3">
      <c r="A26" s="21" t="s">
        <v>44</v>
      </c>
      <c r="B26" s="19">
        <v>346.35813999999999</v>
      </c>
      <c r="C26" s="19">
        <v>96</v>
      </c>
      <c r="D26" s="19">
        <v>28.992000000000001</v>
      </c>
      <c r="E26" s="19"/>
    </row>
    <row r="27" spans="1:5" x14ac:dyDescent="0.3">
      <c r="A27" s="21" t="s">
        <v>45</v>
      </c>
      <c r="B27" s="19">
        <v>146.96539999999999</v>
      </c>
      <c r="C27" s="19"/>
      <c r="D27" s="19"/>
      <c r="E27" s="19"/>
    </row>
    <row r="28" spans="1:5" x14ac:dyDescent="0.3">
      <c r="A28" s="21" t="s">
        <v>46</v>
      </c>
      <c r="B28" s="19">
        <v>229.74680000000001</v>
      </c>
      <c r="C28" s="19">
        <v>122.4</v>
      </c>
      <c r="D28" s="19">
        <v>36.964799999999997</v>
      </c>
      <c r="E28" s="19"/>
    </row>
    <row r="29" spans="1:5" ht="27.6" x14ac:dyDescent="0.3">
      <c r="A29" s="21" t="s">
        <v>47</v>
      </c>
      <c r="B29" s="19">
        <v>29037.141599999999</v>
      </c>
      <c r="C29" s="19">
        <v>38.154000000000003</v>
      </c>
      <c r="D29" s="19"/>
      <c r="E29" s="19">
        <v>2056.9499999999998</v>
      </c>
    </row>
    <row r="30" spans="1:5" x14ac:dyDescent="0.3">
      <c r="A30" s="21" t="s">
        <v>48</v>
      </c>
      <c r="B30" s="19">
        <v>1010.33003</v>
      </c>
      <c r="C30" s="19"/>
      <c r="D30" s="19"/>
      <c r="E30" s="19"/>
    </row>
    <row r="31" spans="1:5" ht="27.6" x14ac:dyDescent="0.3">
      <c r="A31" s="21" t="s">
        <v>49</v>
      </c>
      <c r="B31" s="19">
        <v>20741.169809999999</v>
      </c>
      <c r="C31" s="19"/>
      <c r="D31" s="19"/>
      <c r="E31" s="19">
        <v>3797.73</v>
      </c>
    </row>
    <row r="32" spans="1:5" x14ac:dyDescent="0.3">
      <c r="A32" s="21" t="s">
        <v>50</v>
      </c>
      <c r="B32" s="19">
        <v>-3197.2922800000001</v>
      </c>
      <c r="C32" s="19">
        <v>1</v>
      </c>
      <c r="D32" s="19"/>
      <c r="E32" s="19"/>
    </row>
    <row r="33" spans="1:5" x14ac:dyDescent="0.3">
      <c r="A33" s="21" t="s">
        <v>51</v>
      </c>
      <c r="B33" s="19">
        <v>4175.0268800000003</v>
      </c>
      <c r="C33" s="19">
        <v>7239.5588200000002</v>
      </c>
      <c r="D33" s="19">
        <v>3130.29232</v>
      </c>
      <c r="E33" s="19">
        <v>-6.6700100000000004</v>
      </c>
    </row>
    <row r="34" spans="1:5" x14ac:dyDescent="0.3">
      <c r="A34" s="21" t="s">
        <v>52</v>
      </c>
      <c r="B34" s="19">
        <v>18783.67438</v>
      </c>
      <c r="C34" s="19">
        <v>5546.5119000000004</v>
      </c>
      <c r="D34" s="19">
        <v>2281.1652300000001</v>
      </c>
      <c r="E34" s="19">
        <v>554.42750000000001</v>
      </c>
    </row>
    <row r="35" spans="1:5" x14ac:dyDescent="0.3">
      <c r="A35" s="21" t="s">
        <v>53</v>
      </c>
      <c r="B35" s="19">
        <v>18637.1001</v>
      </c>
      <c r="C35" s="19">
        <v>-901.97856999999999</v>
      </c>
      <c r="D35" s="19">
        <v>-72.366770000000002</v>
      </c>
      <c r="E35" s="19">
        <v>11897.715190000001</v>
      </c>
    </row>
    <row r="36" spans="1:5" x14ac:dyDescent="0.3">
      <c r="A36" s="21" t="s">
        <v>54</v>
      </c>
      <c r="B36" s="19">
        <v>532.17237</v>
      </c>
      <c r="C36" s="19">
        <v>49.024999999999999</v>
      </c>
      <c r="D36" s="19">
        <v>3.7904300000000002</v>
      </c>
      <c r="E36" s="19"/>
    </row>
    <row r="37" spans="1:5" ht="27.6" x14ac:dyDescent="0.3">
      <c r="A37" s="21" t="s">
        <v>55</v>
      </c>
      <c r="B37" s="19">
        <v>3755.6782499999999</v>
      </c>
      <c r="C37" s="19">
        <v>1400</v>
      </c>
      <c r="D37" s="19"/>
      <c r="E37" s="19"/>
    </row>
    <row r="38" spans="1:5" x14ac:dyDescent="0.3">
      <c r="A38" s="21" t="s">
        <v>56</v>
      </c>
      <c r="B38" s="19">
        <v>54.011000000000003</v>
      </c>
      <c r="C38" s="19"/>
      <c r="D38" s="19"/>
      <c r="E38" s="19"/>
    </row>
    <row r="39" spans="1:5" x14ac:dyDescent="0.3">
      <c r="A39" s="21" t="s">
        <v>57</v>
      </c>
      <c r="B39" s="19">
        <v>2098.0041099999999</v>
      </c>
      <c r="C39" s="19">
        <v>1412</v>
      </c>
      <c r="D39" s="19">
        <v>637.75485000000003</v>
      </c>
      <c r="E39" s="19"/>
    </row>
    <row r="40" spans="1:5" x14ac:dyDescent="0.3">
      <c r="A40" s="21" t="s">
        <v>58</v>
      </c>
      <c r="B40" s="19">
        <v>1343.17301</v>
      </c>
      <c r="C40" s="19">
        <v>944.57808999999997</v>
      </c>
      <c r="D40" s="19">
        <v>398.38686000000001</v>
      </c>
      <c r="E40" s="19"/>
    </row>
    <row r="41" spans="1:5" x14ac:dyDescent="0.3">
      <c r="A41" s="21" t="s">
        <v>59</v>
      </c>
      <c r="B41" s="19">
        <v>1104.5552399999999</v>
      </c>
      <c r="C41" s="19">
        <v>708.88846999999998</v>
      </c>
      <c r="D41" s="19">
        <v>394.19277</v>
      </c>
      <c r="E41" s="19"/>
    </row>
    <row r="42" spans="1:5" ht="27.6" x14ac:dyDescent="0.3">
      <c r="A42" s="21" t="s">
        <v>60</v>
      </c>
      <c r="B42" s="19">
        <v>10268.6345</v>
      </c>
      <c r="C42" s="19"/>
      <c r="D42" s="19"/>
      <c r="E42" s="19">
        <v>9548.5</v>
      </c>
    </row>
    <row r="43" spans="1:5" x14ac:dyDescent="0.3">
      <c r="A43" s="21" t="s">
        <v>61</v>
      </c>
      <c r="B43" s="19">
        <v>821.98474999999996</v>
      </c>
      <c r="C43" s="19"/>
      <c r="D43" s="19"/>
      <c r="E43" s="19"/>
    </row>
    <row r="44" spans="1:5" x14ac:dyDescent="0.3">
      <c r="A44" s="21" t="s">
        <v>62</v>
      </c>
      <c r="B44" s="19">
        <v>8175.8891999999996</v>
      </c>
      <c r="C44" s="19">
        <v>230</v>
      </c>
      <c r="D44" s="19">
        <v>323.27600000000001</v>
      </c>
      <c r="E44" s="19"/>
    </row>
    <row r="45" spans="1:5" x14ac:dyDescent="0.3">
      <c r="A45" s="21" t="s">
        <v>63</v>
      </c>
      <c r="B45" s="19">
        <v>5</v>
      </c>
      <c r="C45" s="19"/>
      <c r="D45" s="19"/>
      <c r="E45" s="19"/>
    </row>
    <row r="46" spans="1:5" x14ac:dyDescent="0.3">
      <c r="A46" s="21" t="s">
        <v>64</v>
      </c>
      <c r="B46" s="19">
        <v>187.13614000000001</v>
      </c>
      <c r="C46" s="19"/>
      <c r="D46" s="19"/>
      <c r="E46" s="19"/>
    </row>
    <row r="47" spans="1:5" x14ac:dyDescent="0.3">
      <c r="A47" s="21" t="s">
        <v>65</v>
      </c>
      <c r="B47" s="19">
        <v>410.5</v>
      </c>
      <c r="C47" s="19">
        <v>410.5</v>
      </c>
      <c r="D47" s="19"/>
      <c r="E47" s="19"/>
    </row>
    <row r="48" spans="1:5" x14ac:dyDescent="0.3">
      <c r="A48" s="21" t="s">
        <v>66</v>
      </c>
      <c r="B48" s="19">
        <v>186.07075</v>
      </c>
      <c r="C48" s="19">
        <v>12</v>
      </c>
      <c r="D48" s="19"/>
      <c r="E48" s="19"/>
    </row>
    <row r="49" spans="1:5" x14ac:dyDescent="0.3">
      <c r="A49" s="21" t="s">
        <v>67</v>
      </c>
      <c r="B49" s="19">
        <v>23.055</v>
      </c>
      <c r="C49" s="19"/>
      <c r="D49" s="19"/>
      <c r="E49" s="19"/>
    </row>
    <row r="50" spans="1:5" x14ac:dyDescent="0.3">
      <c r="A50" s="21" t="s">
        <v>68</v>
      </c>
      <c r="B50" s="19">
        <v>50</v>
      </c>
      <c r="C50" s="19"/>
      <c r="D50" s="19"/>
      <c r="E50" s="19"/>
    </row>
    <row r="51" spans="1:5" x14ac:dyDescent="0.3">
      <c r="A51" s="21" t="s">
        <v>69</v>
      </c>
      <c r="B51" s="19">
        <v>2407.75414</v>
      </c>
      <c r="C51" s="19">
        <v>1502.4378300000001</v>
      </c>
      <c r="D51" s="19">
        <v>431.61678999999998</v>
      </c>
      <c r="E51" s="19"/>
    </row>
    <row r="52" spans="1:5" ht="27.6" x14ac:dyDescent="0.3">
      <c r="A52" s="21" t="s">
        <v>70</v>
      </c>
      <c r="B52" s="19">
        <v>284987.01520000002</v>
      </c>
      <c r="C52" s="19"/>
      <c r="D52" s="19"/>
      <c r="E52" s="19"/>
    </row>
    <row r="53" spans="1:5" x14ac:dyDescent="0.3">
      <c r="A53" s="21" t="s">
        <v>71</v>
      </c>
      <c r="B53" s="19">
        <v>1624.98217</v>
      </c>
      <c r="C53" s="19">
        <v>1003.08097</v>
      </c>
      <c r="D53" s="19">
        <v>250.22368</v>
      </c>
      <c r="E53" s="19"/>
    </row>
    <row r="54" spans="1:5" x14ac:dyDescent="0.3">
      <c r="A54" s="21" t="s">
        <v>72</v>
      </c>
      <c r="B54" s="19">
        <v>1418.2449999999999</v>
      </c>
      <c r="C54" s="19"/>
      <c r="D54" s="19"/>
      <c r="E54" s="19"/>
    </row>
    <row r="55" spans="1:5" x14ac:dyDescent="0.3">
      <c r="A55" s="21" t="s">
        <v>73</v>
      </c>
      <c r="B55" s="19">
        <v>-14010.164839999999</v>
      </c>
      <c r="C55" s="19"/>
      <c r="D55" s="19"/>
      <c r="E55" s="19"/>
    </row>
    <row r="56" spans="1:5" x14ac:dyDescent="0.3">
      <c r="A56" s="21" t="s">
        <v>74</v>
      </c>
      <c r="B56" s="19">
        <v>5936.2588599999999</v>
      </c>
      <c r="C56" s="19">
        <v>3371.6880500000002</v>
      </c>
      <c r="D56" s="19">
        <v>1506.21219</v>
      </c>
      <c r="E56" s="19"/>
    </row>
    <row r="57" spans="1:5" x14ac:dyDescent="0.3">
      <c r="A57" s="21" t="s">
        <v>75</v>
      </c>
      <c r="B57" s="19">
        <v>174.417</v>
      </c>
      <c r="C57" s="19">
        <v>174.417</v>
      </c>
      <c r="D57" s="19"/>
      <c r="E57" s="19"/>
    </row>
    <row r="58" spans="1:5" x14ac:dyDescent="0.3">
      <c r="A58" s="21" t="s">
        <v>76</v>
      </c>
      <c r="B58" s="19">
        <v>364.99</v>
      </c>
      <c r="C58" s="19">
        <v>287.14</v>
      </c>
      <c r="D58" s="19">
        <v>86.7</v>
      </c>
      <c r="E58" s="19"/>
    </row>
    <row r="59" spans="1:5" x14ac:dyDescent="0.3">
      <c r="A59" s="21" t="s">
        <v>77</v>
      </c>
      <c r="B59" s="19">
        <v>446.7</v>
      </c>
      <c r="C59" s="19">
        <v>400</v>
      </c>
      <c r="D59" s="19"/>
      <c r="E59" s="19"/>
    </row>
    <row r="60" spans="1:5" x14ac:dyDescent="0.3">
      <c r="A60" s="23" t="s">
        <v>78</v>
      </c>
      <c r="B60" s="20">
        <v>402276.28271</v>
      </c>
      <c r="C60" s="20">
        <v>24047.401559999998</v>
      </c>
      <c r="D60" s="20">
        <v>9437.2011500000008</v>
      </c>
      <c r="E60" s="20">
        <v>27848.652679999999</v>
      </c>
    </row>
  </sheetData>
  <mergeCells count="22">
    <mergeCell ref="A9:D9"/>
    <mergeCell ref="A17:D17"/>
    <mergeCell ref="A18:D18"/>
    <mergeCell ref="A19:D19"/>
    <mergeCell ref="A20:D20"/>
    <mergeCell ref="A21:D21"/>
    <mergeCell ref="A1:E1"/>
    <mergeCell ref="A2:E2"/>
    <mergeCell ref="A5:D5"/>
    <mergeCell ref="A22:D22"/>
    <mergeCell ref="A24:A25"/>
    <mergeCell ref="B24:B25"/>
    <mergeCell ref="C24:E24"/>
    <mergeCell ref="A7:D7"/>
    <mergeCell ref="A8:D8"/>
    <mergeCell ref="A10:D10"/>
    <mergeCell ref="A11:D11"/>
    <mergeCell ref="A12:D12"/>
    <mergeCell ref="A13:D13"/>
    <mergeCell ref="A14:D14"/>
    <mergeCell ref="A15:D15"/>
    <mergeCell ref="A16:D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view="pageBreakPreview" topLeftCell="A10" zoomScaleNormal="100" zoomScaleSheetLayoutView="100" workbookViewId="0">
      <selection activeCell="A14" sqref="A14"/>
    </sheetView>
  </sheetViews>
  <sheetFormatPr defaultRowHeight="14.4" x14ac:dyDescent="0.3"/>
  <cols>
    <col min="1" max="1" width="38.33203125" customWidth="1"/>
    <col min="2" max="2" width="13.109375" customWidth="1"/>
    <col min="3" max="3" width="13.5546875" customWidth="1"/>
    <col min="4" max="4" width="14.21875" customWidth="1"/>
    <col min="5" max="5" width="14.109375" customWidth="1"/>
    <col min="6" max="6" width="14.44140625" customWidth="1"/>
    <col min="7" max="7" width="15.33203125" customWidth="1"/>
    <col min="8" max="8" width="15.5546875" customWidth="1"/>
    <col min="9" max="9" width="14" customWidth="1"/>
    <col min="10" max="10" width="12.77734375" customWidth="1"/>
    <col min="11" max="11" width="11" customWidth="1"/>
    <col min="12" max="12" width="15" customWidth="1"/>
    <col min="13" max="13" width="15.33203125" customWidth="1"/>
    <col min="14" max="14" width="13.77734375" customWidth="1"/>
    <col min="15" max="15" width="14.109375" customWidth="1"/>
  </cols>
  <sheetData>
    <row r="1" spans="1:20" s="29" customFormat="1" ht="15.6" x14ac:dyDescent="0.3">
      <c r="A1" s="43" t="s">
        <v>43</v>
      </c>
      <c r="C1" s="30" t="s">
        <v>13</v>
      </c>
    </row>
    <row r="2" spans="1:20" x14ac:dyDescent="0.3">
      <c r="A2" s="38" t="str">
        <f>TEXT(EndData2,"[$-FC19]ДД.ММ.ГГГ")</f>
        <v>29.10.2015</v>
      </c>
      <c r="B2" s="38">
        <f>A2+1</f>
        <v>42307</v>
      </c>
      <c r="C2" s="44" t="str">
        <f>TEXT(B2,"[$-FC19]ДД.ММ.ГГГ")</f>
        <v>30.10.2015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>
        <v>46.951500000000003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46.951500000000003</v>
      </c>
      <c r="Q4" s="27"/>
      <c r="R4" s="27"/>
      <c r="S4" s="27"/>
      <c r="T4" s="27"/>
    </row>
    <row r="5" spans="1:20" ht="93" x14ac:dyDescent="0.3">
      <c r="A5" s="25" t="s">
        <v>32</v>
      </c>
      <c r="B5" s="40">
        <v>46269.610910000003</v>
      </c>
      <c r="C5" s="40">
        <v>954.09361000000001</v>
      </c>
      <c r="D5" s="40"/>
      <c r="E5" s="40"/>
      <c r="F5" s="40"/>
      <c r="G5" s="40"/>
      <c r="H5" s="40"/>
      <c r="I5" s="40"/>
      <c r="J5" s="40"/>
      <c r="K5" s="40">
        <v>169</v>
      </c>
      <c r="L5" s="40"/>
      <c r="M5" s="40"/>
      <c r="N5" s="40"/>
      <c r="O5" s="40">
        <v>1632.5419999999999</v>
      </c>
      <c r="P5" s="26">
        <v>49025.246520000001</v>
      </c>
      <c r="Q5" s="27"/>
      <c r="R5" s="27"/>
      <c r="S5" s="27"/>
      <c r="T5" s="27"/>
    </row>
    <row r="6" spans="1:20" ht="66.599999999999994" x14ac:dyDescent="0.3">
      <c r="A6" s="25" t="s">
        <v>33</v>
      </c>
      <c r="B6" s="40"/>
      <c r="C6" s="40"/>
      <c r="D6" s="40"/>
      <c r="E6" s="40"/>
      <c r="F6" s="40"/>
      <c r="G6" s="40"/>
      <c r="H6" s="40"/>
      <c r="I6" s="40"/>
      <c r="J6" s="40">
        <v>9203.7027099999996</v>
      </c>
      <c r="K6" s="40"/>
      <c r="L6" s="40"/>
      <c r="M6" s="40"/>
      <c r="N6" s="40"/>
      <c r="O6" s="40"/>
      <c r="P6" s="26">
        <v>9203.7027099999996</v>
      </c>
      <c r="Q6" s="27"/>
      <c r="R6" s="27"/>
      <c r="S6" s="27"/>
      <c r="T6" s="27"/>
    </row>
    <row r="7" spans="1:20" ht="79.8" x14ac:dyDescent="0.3">
      <c r="A7" s="25" t="s">
        <v>34</v>
      </c>
      <c r="B7" s="40"/>
      <c r="C7" s="40"/>
      <c r="D7" s="40"/>
      <c r="E7" s="40"/>
      <c r="F7" s="40"/>
      <c r="G7" s="40"/>
      <c r="H7" s="40"/>
      <c r="I7" s="40"/>
      <c r="J7" s="40">
        <v>4700</v>
      </c>
      <c r="K7" s="40"/>
      <c r="L7" s="40"/>
      <c r="M7" s="40"/>
      <c r="N7" s="40"/>
      <c r="O7" s="40"/>
      <c r="P7" s="26">
        <v>4700</v>
      </c>
      <c r="Q7" s="27"/>
      <c r="R7" s="27"/>
      <c r="S7" s="27"/>
      <c r="T7" s="27"/>
    </row>
    <row r="8" spans="1:20" ht="66.599999999999994" x14ac:dyDescent="0.3">
      <c r="A8" s="25" t="s">
        <v>35</v>
      </c>
      <c r="B8" s="40"/>
      <c r="C8" s="40"/>
      <c r="D8" s="40"/>
      <c r="E8" s="40"/>
      <c r="F8" s="40">
        <v>123.7</v>
      </c>
      <c r="G8" s="40"/>
      <c r="H8" s="40"/>
      <c r="I8" s="40"/>
      <c r="J8" s="40"/>
      <c r="K8" s="40"/>
      <c r="L8" s="40"/>
      <c r="M8" s="40"/>
      <c r="N8" s="40"/>
      <c r="O8" s="40"/>
      <c r="P8" s="26">
        <v>123.7</v>
      </c>
      <c r="Q8" s="27"/>
      <c r="R8" s="27"/>
      <c r="S8" s="27"/>
      <c r="T8" s="27"/>
    </row>
    <row r="9" spans="1:20" ht="40.200000000000003" x14ac:dyDescent="0.3">
      <c r="A9" s="25" t="s">
        <v>36</v>
      </c>
      <c r="B9" s="40"/>
      <c r="C9" s="40"/>
      <c r="D9" s="40"/>
      <c r="E9" s="40"/>
      <c r="F9" s="40">
        <v>80</v>
      </c>
      <c r="G9" s="40"/>
      <c r="H9" s="40"/>
      <c r="I9" s="40"/>
      <c r="J9" s="40"/>
      <c r="K9" s="40"/>
      <c r="L9" s="40"/>
      <c r="M9" s="40"/>
      <c r="N9" s="40">
        <v>85</v>
      </c>
      <c r="O9" s="40"/>
      <c r="P9" s="26">
        <v>165</v>
      </c>
      <c r="Q9" s="27"/>
      <c r="R9" s="27"/>
      <c r="S9" s="27"/>
      <c r="T9" s="27"/>
    </row>
    <row r="10" spans="1:20" ht="106.2" x14ac:dyDescent="0.3">
      <c r="A10" s="25" t="s">
        <v>37</v>
      </c>
      <c r="B10" s="40"/>
      <c r="C10" s="40"/>
      <c r="D10" s="40">
        <v>2600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6">
        <v>2600</v>
      </c>
      <c r="Q10" s="27"/>
      <c r="R10" s="27"/>
      <c r="S10" s="27"/>
      <c r="T10" s="27"/>
    </row>
    <row r="11" spans="1:20" ht="53.4" x14ac:dyDescent="0.3">
      <c r="A11" s="25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>
        <v>1000</v>
      </c>
      <c r="O11" s="40"/>
      <c r="P11" s="26">
        <v>1000</v>
      </c>
      <c r="Q11" s="27"/>
      <c r="R11" s="27"/>
      <c r="S11" s="27"/>
      <c r="T11" s="27"/>
    </row>
    <row r="12" spans="1:20" ht="40.200000000000003" x14ac:dyDescent="0.3">
      <c r="A12" s="25" t="s">
        <v>39</v>
      </c>
      <c r="B12" s="40"/>
      <c r="C12" s="40"/>
      <c r="D12" s="40"/>
      <c r="E12" s="40"/>
      <c r="F12" s="40">
        <v>-39.63288</v>
      </c>
      <c r="G12" s="40"/>
      <c r="H12" s="40"/>
      <c r="I12" s="40"/>
      <c r="J12" s="40"/>
      <c r="K12" s="40"/>
      <c r="L12" s="40"/>
      <c r="M12" s="40">
        <v>-65.042500000000004</v>
      </c>
      <c r="N12" s="40">
        <v>-10.878690000000001</v>
      </c>
      <c r="O12" s="40"/>
      <c r="P12" s="26">
        <v>-115.55407</v>
      </c>
      <c r="Q12" s="27"/>
      <c r="R12" s="27"/>
      <c r="S12" s="27"/>
      <c r="T12" s="27"/>
    </row>
    <row r="13" spans="1:20" ht="40.200000000000003" x14ac:dyDescent="0.3">
      <c r="A13" s="25" t="s">
        <v>40</v>
      </c>
      <c r="B13" s="40"/>
      <c r="C13" s="40"/>
      <c r="D13" s="40"/>
      <c r="E13" s="40"/>
      <c r="F13" s="40"/>
      <c r="G13" s="40"/>
      <c r="H13" s="40"/>
      <c r="I13" s="40"/>
      <c r="J13" s="40">
        <v>45.6096</v>
      </c>
      <c r="K13" s="40"/>
      <c r="L13" s="40"/>
      <c r="M13" s="40"/>
      <c r="N13" s="40"/>
      <c r="O13" s="40"/>
      <c r="P13" s="26">
        <v>45.6096</v>
      </c>
      <c r="Q13" s="27"/>
      <c r="R13" s="27"/>
      <c r="S13" s="27"/>
      <c r="T13" s="27"/>
    </row>
    <row r="14" spans="1:20" ht="53.4" x14ac:dyDescent="0.3">
      <c r="A14" s="25" t="s">
        <v>41</v>
      </c>
      <c r="B14" s="40">
        <v>4137.7432099999996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6">
        <v>4137.7432099999996</v>
      </c>
      <c r="Q14" s="27"/>
      <c r="R14" s="27"/>
      <c r="S14" s="27"/>
      <c r="T14" s="27"/>
    </row>
    <row r="15" spans="1:20" x14ac:dyDescent="0.3">
      <c r="A15" s="33" t="s">
        <v>42</v>
      </c>
      <c r="B15" s="41">
        <v>50407.354120000004</v>
      </c>
      <c r="C15" s="41">
        <v>1001.04511</v>
      </c>
      <c r="D15" s="41">
        <v>2600</v>
      </c>
      <c r="E15" s="41"/>
      <c r="F15" s="41">
        <v>164.06711999999999</v>
      </c>
      <c r="G15" s="41"/>
      <c r="H15" s="41"/>
      <c r="I15" s="41"/>
      <c r="J15" s="41">
        <v>13949.312309999999</v>
      </c>
      <c r="K15" s="41">
        <v>169</v>
      </c>
      <c r="L15" s="41"/>
      <c r="M15" s="41">
        <v>-65.042500000000004</v>
      </c>
      <c r="N15" s="41">
        <v>1074.12131</v>
      </c>
      <c r="O15" s="41">
        <v>1632.5419999999999</v>
      </c>
      <c r="P15" s="26">
        <v>70932.399470000004</v>
      </c>
      <c r="Q15" s="34"/>
      <c r="R15" s="34"/>
      <c r="S15" s="34"/>
      <c r="T15" s="34"/>
    </row>
    <row r="17" spans="1:2" x14ac:dyDescent="0.3">
      <c r="A17" s="37" t="s">
        <v>30</v>
      </c>
      <c r="B17" s="36">
        <f>P15+Учреждения!B60</f>
        <v>473208.68218</v>
      </c>
    </row>
    <row r="18" spans="1:2" ht="32.25" customHeight="1" x14ac:dyDescent="0.3">
      <c r="A18" s="37" t="str">
        <f>CONCATENATE("Остатки бюджетных средств на ",C2,"г.")</f>
        <v>Остатки бюджетных средств на 30.10.2015г.</v>
      </c>
      <c r="B18" s="36">
        <v>3640310.4</v>
      </c>
    </row>
  </sheetData>
  <pageMargins left="0.23622047244094491" right="0.23622047244094491" top="0.74803149606299213" bottom="0.74803149606299213" header="0.31496062992125984" footer="0.31496062992125984"/>
  <pageSetup paperSize="9" scale="5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2015-11-02T04:34:37Z</dcterms:modified>
</cp:coreProperties>
</file>