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Учреждения!$30:$31</definedName>
    <definedName name="_xlnm.Print_Area" localSheetId="1">'Муниципальные районы'!$A$1:$P$23</definedName>
    <definedName name="_xlnm.Print_Area" localSheetId="0">Учреждения!$A$1:$E$66</definedName>
  </definedNames>
  <calcPr calcId="145621" refMode="R1C1"/>
</workbook>
</file>

<file path=xl/calcChain.xml><?xml version="1.0" encoding="utf-8"?>
<calcChain xmlns="http://schemas.openxmlformats.org/spreadsheetml/2006/main">
  <c r="E28" i="1" l="1"/>
  <c r="E8" i="1" s="1"/>
  <c r="E9" i="1"/>
  <c r="E13" i="1"/>
  <c r="E17" i="1"/>
  <c r="E10" i="1"/>
  <c r="E15" i="1"/>
  <c r="E27" i="1" l="1"/>
  <c r="E12" i="1"/>
  <c r="E11" i="1"/>
  <c r="E26" i="1"/>
  <c r="E24" i="1"/>
  <c r="E25" i="1" l="1"/>
  <c r="E23" i="1"/>
  <c r="E22" i="1"/>
  <c r="E21" i="1"/>
  <c r="E20" i="1"/>
  <c r="E19" i="1"/>
  <c r="E16" i="1" l="1"/>
  <c r="E14" i="1" l="1"/>
  <c r="B21" i="2" l="1"/>
  <c r="A2" i="2" l="1"/>
  <c r="B2" i="2" s="1"/>
  <c r="C2" i="2" s="1"/>
  <c r="A22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<sst xmlns="http://schemas.openxmlformats.org/spreadsheetml/2006/main" count="101" uniqueCount="100">
  <si>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</si>
  <si>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</si>
  <si>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</si>
  <si>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</si>
  <si>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</si>
  <si>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</si>
  <si>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</si>
  <si>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</si>
  <si>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</si>
  <si>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</si>
  <si>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</si>
  <si>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</si>
  <si>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</si>
  <si>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</si>
  <si>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</si>
  <si>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</si>
  <si>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</si>
  <si>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</si>
  <si>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</si>
  <si>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</si>
  <si>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</si>
  <si>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</si>
  <si>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</si>
  <si>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</si>
  <si>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</si>
  <si>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</si>
  <si>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</si>
  <si>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</si>
  <si>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</si>
  <si>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</si>
  <si>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</si>
  <si>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</si>
  <si>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</si>
  <si>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</si>
  <si>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</si>
  <si>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</si>
  <si>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</si>
  <si>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</si>
  <si>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</si>
  <si>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оплату работ по технологическому присоединению потребителей микрорайона жилой застройки в районе 110 квартала в г. Петропавловск-Камчатском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</si>
  <si>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</si>
  <si>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капитальный ремонт жилого дома по ул. Северная, д. 3 п. Ключи</t>
  </si>
  <si>
    <t>Иные межбюджетные трансферты на оплату работ по технологическому присоединению к сетям электро-, тепло- и водоснабжения потребителей микрорайона жилой застройки в районе 110 квартала в г. Петропавловске-Камчатском</t>
  </si>
  <si>
    <t>Государственная поддержка малого и среднего предпринимательства, включая крестьянские (фермерские) хозяйства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</si>
  <si>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</si>
  <si>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</si>
  <si>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</si>
  <si>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19.11.2015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</si>
  <si>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</si>
  <si>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</si>
  <si>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</si>
  <si>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</si>
  <si>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</si>
  <si>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</si>
  <si>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</si>
  <si>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</si>
  <si>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</si>
  <si>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</si>
  <si>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</si>
  <si>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</si>
  <si>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</si>
  <si>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</si>
  <si>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</si>
  <si>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</si>
  <si>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</si>
  <si>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</si>
  <si>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</si>
  <si>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</si>
  <si>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</si>
  <si>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</si>
  <si>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</si>
  <si>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</si>
  <si>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</si>
  <si>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</si>
  <si>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</si>
  <si>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</si>
  <si>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</si>
  <si>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</si>
  <si>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</si>
  <si>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</si>
  <si>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</si>
  <si>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13.11.2015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</si>
  <si>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</si>
  <si>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</si>
  <si>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</si>
  <si>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</si>
  <si>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</si>
  <si>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Единая субвенция бюджетам субъектов Российской Федерации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</si>
  <si>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</si>
  <si>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Межбюджетные трансферты, передаваемые бюджетам субъектов Российской Федерации на выплату региональной доплаты к пенсии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</si>
  <si>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</si>
  <si>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</si>
  <si>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</si>
  <si>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</si>
  <si>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</si>
  <si>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</si>
  <si>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</si>
  <si>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</si>
  <si>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Субсидии бюджетам субъектов Российской Федерации на реализацию федеральных целевых программ</t>
  </si>
  <si>
    <t>Межбюджетные трансферты, передаваемые бюджетам субъектов Российской Федерации на оказание государственной поддержки (грантов) театрам и музыкальным организациям, находящимся в ведении субъектов Российской Федерации и муниципальных образований, для реализации творческих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</si>
</sst>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zoomScaleNormal="100" zoomScaleSheetLayoutView="100" workbookViewId="0">
      <selection activeCell="E29" sqref="E2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7" t="s">
        <v>0</v>
      </c>
      <c r="B1" s="47"/>
      <c r="C1" s="47"/>
      <c r="D1" s="47"/>
      <c r="E1" s="47"/>
      <c r="F1" s="31" t="s">
        <v>81</v>
      </c>
      <c r="G1" s="32" t="str">
        <f>TEXT(F1,"[$-FC19]ДД ММММ")</f>
        <v>13 ноября</v>
      </c>
      <c r="H1" s="32" t="str">
        <f>TEXT(F1,"[$-FC19]ДД.ММ.ГГГ \г")</f>
        <v>13.11.2015 г</v>
      </c>
    </row>
    <row r="2" spans="1:9" ht="15.6" x14ac:dyDescent="0.3">
      <c r="A2" s="47" t="str">
        <f>CONCATENATE("с ",G1," по ",G2,"ода")</f>
        <v>с 13 ноября по 19 ноября 2015 года</v>
      </c>
      <c r="B2" s="47"/>
      <c r="C2" s="47"/>
      <c r="D2" s="47"/>
      <c r="E2" s="47"/>
      <c r="F2" s="31" t="s">
        <v>47</v>
      </c>
      <c r="G2" s="32" t="str">
        <f>TEXT(F2,"[$-FC19]ДД ММММ ГГГ \г")</f>
        <v>19 ноября 2015 г</v>
      </c>
      <c r="H2" s="32" t="str">
        <f>TEXT(F2,"[$-FC19]ДД.ММ.ГГГ \г")</f>
        <v>19.11.2015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8" t="str">
        <f>CONCATENATE("Остатки средств на ",H1,".")</f>
        <v>Остатки средств на 13.11.2015 г.</v>
      </c>
      <c r="B5" s="49"/>
      <c r="C5" s="49"/>
      <c r="D5" s="50"/>
      <c r="E5" s="8">
        <v>4752634.5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7" t="s">
        <v>2</v>
      </c>
      <c r="B7" s="46"/>
      <c r="C7" s="46"/>
      <c r="D7" s="46"/>
      <c r="E7" s="13"/>
    </row>
    <row r="8" spans="1:9" x14ac:dyDescent="0.3">
      <c r="A8" s="52" t="s">
        <v>3</v>
      </c>
      <c r="B8" s="46"/>
      <c r="C8" s="46"/>
      <c r="D8" s="46"/>
      <c r="E8" s="9">
        <f>E28-E9</f>
        <v>142755.16627999983</v>
      </c>
    </row>
    <row r="9" spans="1:9" x14ac:dyDescent="0.3">
      <c r="A9" s="45" t="s">
        <v>4</v>
      </c>
      <c r="B9" s="46"/>
      <c r="C9" s="46"/>
      <c r="D9" s="46"/>
      <c r="E9" s="14">
        <f>SUM(E10:E27)</f>
        <v>44042.799999999996</v>
      </c>
    </row>
    <row r="10" spans="1:9" ht="29.4" customHeight="1" x14ac:dyDescent="0.3">
      <c r="A10" s="45" t="s">
        <v>82</v>
      </c>
      <c r="B10" s="46"/>
      <c r="C10" s="46"/>
      <c r="D10" s="46"/>
      <c r="E10" s="14">
        <f>92.9+4111+12.5</f>
        <v>4216.3999999999996</v>
      </c>
    </row>
    <row r="11" spans="1:9" ht="46.8" customHeight="1" x14ac:dyDescent="0.3">
      <c r="A11" s="45" t="s">
        <v>83</v>
      </c>
      <c r="B11" s="46"/>
      <c r="C11" s="46"/>
      <c r="D11" s="46"/>
      <c r="E11" s="14">
        <f>242.6+5.4</f>
        <v>248</v>
      </c>
    </row>
    <row r="12" spans="1:9" ht="49.2" customHeight="1" x14ac:dyDescent="0.3">
      <c r="A12" s="45" t="s">
        <v>84</v>
      </c>
      <c r="B12" s="46"/>
      <c r="C12" s="46"/>
      <c r="D12" s="46"/>
      <c r="E12" s="14">
        <f>6528.5+877.4+4622.6</f>
        <v>12028.5</v>
      </c>
    </row>
    <row r="13" spans="1:9" ht="28.2" customHeight="1" x14ac:dyDescent="0.3">
      <c r="A13" s="45" t="s">
        <v>85</v>
      </c>
      <c r="B13" s="46"/>
      <c r="C13" s="46"/>
      <c r="D13" s="46"/>
      <c r="E13" s="14">
        <f>447.7+49.5+1028.9+396.6</f>
        <v>1922.7000000000003</v>
      </c>
    </row>
    <row r="14" spans="1:9" ht="30" customHeight="1" x14ac:dyDescent="0.3">
      <c r="A14" s="45" t="s">
        <v>86</v>
      </c>
      <c r="B14" s="46"/>
      <c r="C14" s="46"/>
      <c r="D14" s="46"/>
      <c r="E14" s="14">
        <f>266.6</f>
        <v>266.60000000000002</v>
      </c>
    </row>
    <row r="15" spans="1:9" x14ac:dyDescent="0.3">
      <c r="A15" s="45" t="s">
        <v>87</v>
      </c>
      <c r="B15" s="46"/>
      <c r="C15" s="46"/>
      <c r="D15" s="46"/>
      <c r="E15" s="14">
        <f>9.3+70.3+40+50.4</f>
        <v>170</v>
      </c>
    </row>
    <row r="16" spans="1:9" ht="28.2" customHeight="1" x14ac:dyDescent="0.3">
      <c r="A16" s="45" t="s">
        <v>88</v>
      </c>
      <c r="B16" s="46"/>
      <c r="C16" s="46"/>
      <c r="D16" s="46"/>
      <c r="E16" s="14">
        <f>2000</f>
        <v>2000</v>
      </c>
    </row>
    <row r="17" spans="1:5" ht="29.4" customHeight="1" x14ac:dyDescent="0.3">
      <c r="A17" s="45" t="s">
        <v>89</v>
      </c>
      <c r="B17" s="46"/>
      <c r="C17" s="46"/>
      <c r="D17" s="46"/>
      <c r="E17" s="14">
        <f>6452.5+861.3+21</f>
        <v>7334.8</v>
      </c>
    </row>
    <row r="18" spans="1:5" ht="29.4" customHeight="1" x14ac:dyDescent="0.3">
      <c r="A18" s="45" t="s">
        <v>90</v>
      </c>
      <c r="B18" s="46"/>
      <c r="C18" s="46"/>
      <c r="D18" s="46"/>
      <c r="E18" s="14">
        <v>-300.5</v>
      </c>
    </row>
    <row r="19" spans="1:5" ht="28.8" customHeight="1" x14ac:dyDescent="0.3">
      <c r="A19" s="45" t="s">
        <v>91</v>
      </c>
      <c r="B19" s="46"/>
      <c r="C19" s="46"/>
      <c r="D19" s="46"/>
      <c r="E19" s="14">
        <f>419.2</f>
        <v>419.2</v>
      </c>
    </row>
    <row r="20" spans="1:5" ht="45" customHeight="1" x14ac:dyDescent="0.3">
      <c r="A20" s="45" t="s">
        <v>92</v>
      </c>
      <c r="B20" s="46"/>
      <c r="C20" s="46"/>
      <c r="D20" s="46"/>
      <c r="E20" s="14">
        <f>114.3</f>
        <v>114.3</v>
      </c>
    </row>
    <row r="21" spans="1:5" ht="32.4" customHeight="1" x14ac:dyDescent="0.3">
      <c r="A21" s="45" t="s">
        <v>93</v>
      </c>
      <c r="B21" s="46"/>
      <c r="C21" s="46"/>
      <c r="D21" s="46"/>
      <c r="E21" s="14">
        <f>258.2</f>
        <v>258.2</v>
      </c>
    </row>
    <row r="22" spans="1:5" ht="31.2" customHeight="1" x14ac:dyDescent="0.3">
      <c r="A22" s="45" t="s">
        <v>94</v>
      </c>
      <c r="B22" s="46"/>
      <c r="C22" s="46"/>
      <c r="D22" s="46"/>
      <c r="E22" s="14">
        <f>1144.1</f>
        <v>1144.0999999999999</v>
      </c>
    </row>
    <row r="23" spans="1:5" ht="28.2" customHeight="1" x14ac:dyDescent="0.3">
      <c r="A23" s="45" t="s">
        <v>95</v>
      </c>
      <c r="B23" s="46"/>
      <c r="C23" s="46"/>
      <c r="D23" s="46"/>
      <c r="E23" s="14">
        <f>28.3</f>
        <v>28.3</v>
      </c>
    </row>
    <row r="24" spans="1:5" ht="31.2" customHeight="1" x14ac:dyDescent="0.3">
      <c r="A24" s="45" t="s">
        <v>96</v>
      </c>
      <c r="B24" s="46"/>
      <c r="C24" s="46"/>
      <c r="D24" s="46"/>
      <c r="E24" s="14">
        <f>958.2+46.4</f>
        <v>1004.6</v>
      </c>
    </row>
    <row r="25" spans="1:5" ht="44.4" customHeight="1" x14ac:dyDescent="0.3">
      <c r="A25" s="45" t="s">
        <v>97</v>
      </c>
      <c r="B25" s="46"/>
      <c r="C25" s="46"/>
      <c r="D25" s="46"/>
      <c r="E25" s="14">
        <f>9387.1</f>
        <v>9387.1</v>
      </c>
    </row>
    <row r="26" spans="1:5" x14ac:dyDescent="0.3">
      <c r="A26" s="45" t="s">
        <v>98</v>
      </c>
      <c r="B26" s="46"/>
      <c r="C26" s="46"/>
      <c r="D26" s="46"/>
      <c r="E26" s="14">
        <f>300.5</f>
        <v>300.5</v>
      </c>
    </row>
    <row r="27" spans="1:5" ht="45" customHeight="1" x14ac:dyDescent="0.3">
      <c r="A27" s="45" t="s">
        <v>99</v>
      </c>
      <c r="B27" s="46"/>
      <c r="C27" s="46"/>
      <c r="D27" s="46"/>
      <c r="E27" s="14">
        <f>3500</f>
        <v>3500</v>
      </c>
    </row>
    <row r="28" spans="1:5" x14ac:dyDescent="0.3">
      <c r="A28" s="51" t="s">
        <v>5</v>
      </c>
      <c r="B28" s="52"/>
      <c r="C28" s="52"/>
      <c r="D28" s="52"/>
      <c r="E28" s="13">
        <f>'Муниципальные районы'!B22-Учреждения!E5+'Муниципальные районы'!B21</f>
        <v>186797.96627999982</v>
      </c>
    </row>
    <row r="29" spans="1:5" x14ac:dyDescent="0.3">
      <c r="A29" s="15"/>
      <c r="B29" s="16"/>
      <c r="C29" s="16"/>
      <c r="D29" s="6"/>
      <c r="E29" s="17"/>
    </row>
    <row r="30" spans="1:5" x14ac:dyDescent="0.3">
      <c r="A30" s="53" t="s">
        <v>14</v>
      </c>
      <c r="B30" s="55" t="s">
        <v>6</v>
      </c>
      <c r="C30" s="56" t="s">
        <v>7</v>
      </c>
      <c r="D30" s="56"/>
      <c r="E30" s="56"/>
    </row>
    <row r="31" spans="1:5" ht="82.8" x14ac:dyDescent="0.3">
      <c r="A31" s="54"/>
      <c r="B31" s="55"/>
      <c r="C31" s="18" t="s">
        <v>8</v>
      </c>
      <c r="D31" s="18" t="s">
        <v>9</v>
      </c>
      <c r="E31" s="18" t="s">
        <v>10</v>
      </c>
    </row>
    <row r="32" spans="1:5" x14ac:dyDescent="0.3">
      <c r="A32" s="21" t="s">
        <v>48</v>
      </c>
      <c r="B32" s="19">
        <v>279.5</v>
      </c>
      <c r="C32" s="19"/>
      <c r="D32" s="19"/>
      <c r="E32" s="19"/>
    </row>
    <row r="33" spans="1:5" x14ac:dyDescent="0.3">
      <c r="A33" s="21" t="s">
        <v>49</v>
      </c>
      <c r="B33" s="19">
        <v>5529.7197299999998</v>
      </c>
      <c r="C33" s="19">
        <v>805.2</v>
      </c>
      <c r="D33" s="19">
        <v>52.910400000000003</v>
      </c>
      <c r="E33" s="19"/>
    </row>
    <row r="34" spans="1:5" ht="27.6" x14ac:dyDescent="0.3">
      <c r="A34" s="21" t="s">
        <v>50</v>
      </c>
      <c r="B34" s="19">
        <v>15826.231</v>
      </c>
      <c r="C34" s="19"/>
      <c r="D34" s="19"/>
      <c r="E34" s="19">
        <v>1235.623</v>
      </c>
    </row>
    <row r="35" spans="1:5" x14ac:dyDescent="0.3">
      <c r="A35" s="21" t="s">
        <v>51</v>
      </c>
      <c r="B35" s="19">
        <v>2011.7274500000001</v>
      </c>
      <c r="C35" s="19"/>
      <c r="D35" s="19"/>
      <c r="E35" s="19"/>
    </row>
    <row r="36" spans="1:5" x14ac:dyDescent="0.3">
      <c r="A36" s="21" t="s">
        <v>52</v>
      </c>
      <c r="B36" s="19">
        <v>2.8</v>
      </c>
      <c r="C36" s="19"/>
      <c r="D36" s="19"/>
      <c r="E36" s="19"/>
    </row>
    <row r="37" spans="1:5" ht="27.6" x14ac:dyDescent="0.3">
      <c r="A37" s="21" t="s">
        <v>53</v>
      </c>
      <c r="B37" s="19">
        <v>43425.469169999997</v>
      </c>
      <c r="C37" s="19">
        <v>-1802.5</v>
      </c>
      <c r="D37" s="19"/>
      <c r="E37" s="19"/>
    </row>
    <row r="38" spans="1:5" x14ac:dyDescent="0.3">
      <c r="A38" s="21" t="s">
        <v>54</v>
      </c>
      <c r="B38" s="19">
        <v>119.17807999999999</v>
      </c>
      <c r="C38" s="19"/>
      <c r="D38" s="19"/>
      <c r="E38" s="19"/>
    </row>
    <row r="39" spans="1:5" x14ac:dyDescent="0.3">
      <c r="A39" s="21" t="s">
        <v>55</v>
      </c>
      <c r="B39" s="19">
        <v>-17862.66246</v>
      </c>
      <c r="C39" s="19"/>
      <c r="D39" s="19"/>
      <c r="E39" s="19"/>
    </row>
    <row r="40" spans="1:5" x14ac:dyDescent="0.3">
      <c r="A40" s="21" t="s">
        <v>56</v>
      </c>
      <c r="B40" s="19">
        <v>20543.216489999999</v>
      </c>
      <c r="C40" s="19"/>
      <c r="D40" s="19"/>
      <c r="E40" s="19">
        <v>162.86627999999999</v>
      </c>
    </row>
    <row r="41" spans="1:5" x14ac:dyDescent="0.3">
      <c r="A41" s="21" t="s">
        <v>57</v>
      </c>
      <c r="B41" s="19">
        <v>29945.183239999998</v>
      </c>
      <c r="C41" s="19">
        <v>525.10500000000002</v>
      </c>
      <c r="D41" s="19">
        <v>20.408519999999999</v>
      </c>
      <c r="E41" s="19">
        <v>5728.2430599999998</v>
      </c>
    </row>
    <row r="42" spans="1:5" x14ac:dyDescent="0.3">
      <c r="A42" s="21" t="s">
        <v>58</v>
      </c>
      <c r="B42" s="19">
        <v>149323.91873999999</v>
      </c>
      <c r="C42" s="19"/>
      <c r="D42" s="19"/>
      <c r="E42" s="19">
        <v>131608.42905000001</v>
      </c>
    </row>
    <row r="43" spans="1:5" x14ac:dyDescent="0.3">
      <c r="A43" s="21" t="s">
        <v>59</v>
      </c>
      <c r="B43" s="19">
        <v>998.97844999999995</v>
      </c>
      <c r="C43" s="19"/>
      <c r="D43" s="19"/>
      <c r="E43" s="19"/>
    </row>
    <row r="44" spans="1:5" ht="27.6" x14ac:dyDescent="0.3">
      <c r="A44" s="21" t="s">
        <v>60</v>
      </c>
      <c r="B44" s="19">
        <v>6200.7419200000004</v>
      </c>
      <c r="C44" s="19">
        <v>4000</v>
      </c>
      <c r="D44" s="19">
        <v>100</v>
      </c>
      <c r="E44" s="19"/>
    </row>
    <row r="45" spans="1:5" x14ac:dyDescent="0.3">
      <c r="A45" s="21" t="s">
        <v>61</v>
      </c>
      <c r="B45" s="19">
        <v>1085.7111600000001</v>
      </c>
      <c r="C45" s="19"/>
      <c r="D45" s="19"/>
      <c r="E45" s="19"/>
    </row>
    <row r="46" spans="1:5" x14ac:dyDescent="0.3">
      <c r="A46" s="21" t="s">
        <v>62</v>
      </c>
      <c r="B46" s="19">
        <v>2521.1039999999998</v>
      </c>
      <c r="C46" s="19">
        <v>1935.3767399999999</v>
      </c>
      <c r="D46" s="19"/>
      <c r="E46" s="19"/>
    </row>
    <row r="47" spans="1:5" x14ac:dyDescent="0.3">
      <c r="A47" s="21" t="s">
        <v>63</v>
      </c>
      <c r="B47" s="19">
        <v>31.263480000000001</v>
      </c>
      <c r="C47" s="19"/>
      <c r="D47" s="19"/>
      <c r="E47" s="19"/>
    </row>
    <row r="48" spans="1:5" ht="27.6" x14ac:dyDescent="0.3">
      <c r="A48" s="21" t="s">
        <v>64</v>
      </c>
      <c r="B48" s="19">
        <v>3095.3677699999998</v>
      </c>
      <c r="C48" s="19">
        <v>1277.0070000000001</v>
      </c>
      <c r="D48" s="19">
        <v>50.332999999999998</v>
      </c>
      <c r="E48" s="19">
        <v>999.05409999999995</v>
      </c>
    </row>
    <row r="49" spans="1:5" x14ac:dyDescent="0.3">
      <c r="A49" s="21" t="s">
        <v>65</v>
      </c>
      <c r="B49" s="19">
        <v>1965.1541500000001</v>
      </c>
      <c r="C49" s="19"/>
      <c r="D49" s="19"/>
      <c r="E49" s="19"/>
    </row>
    <row r="50" spans="1:5" x14ac:dyDescent="0.3">
      <c r="A50" s="21" t="s">
        <v>66</v>
      </c>
      <c r="B50" s="19">
        <v>26660.002100000002</v>
      </c>
      <c r="C50" s="19"/>
      <c r="D50" s="19"/>
      <c r="E50" s="19"/>
    </row>
    <row r="51" spans="1:5" x14ac:dyDescent="0.3">
      <c r="A51" s="21" t="s">
        <v>67</v>
      </c>
      <c r="B51" s="19">
        <v>219.99481</v>
      </c>
      <c r="C51" s="19"/>
      <c r="D51" s="19"/>
      <c r="E51" s="19">
        <v>5.1720699999999997</v>
      </c>
    </row>
    <row r="52" spans="1:5" x14ac:dyDescent="0.3">
      <c r="A52" s="21" t="s">
        <v>68</v>
      </c>
      <c r="B52" s="19">
        <v>407.95479999999998</v>
      </c>
      <c r="C52" s="19"/>
      <c r="D52" s="19"/>
      <c r="E52" s="19"/>
    </row>
    <row r="53" spans="1:5" x14ac:dyDescent="0.3">
      <c r="A53" s="21" t="s">
        <v>69</v>
      </c>
      <c r="B53" s="19">
        <v>7.5</v>
      </c>
      <c r="C53" s="19"/>
      <c r="D53" s="19"/>
      <c r="E53" s="19"/>
    </row>
    <row r="54" spans="1:5" x14ac:dyDescent="0.3">
      <c r="A54" s="21" t="s">
        <v>70</v>
      </c>
      <c r="B54" s="19">
        <v>70.456999999999994</v>
      </c>
      <c r="C54" s="19">
        <v>23.577000000000002</v>
      </c>
      <c r="D54" s="19"/>
      <c r="E54" s="19"/>
    </row>
    <row r="55" spans="1:5" ht="27.6" x14ac:dyDescent="0.3">
      <c r="A55" s="21" t="s">
        <v>71</v>
      </c>
      <c r="B55" s="19">
        <v>112925.71503000001</v>
      </c>
      <c r="C55" s="19"/>
      <c r="D55" s="19"/>
      <c r="E55" s="19"/>
    </row>
    <row r="56" spans="1:5" ht="27.6" x14ac:dyDescent="0.3">
      <c r="A56" s="21" t="s">
        <v>72</v>
      </c>
      <c r="B56" s="19">
        <v>1.5</v>
      </c>
      <c r="C56" s="19"/>
      <c r="D56" s="19"/>
      <c r="E56" s="19"/>
    </row>
    <row r="57" spans="1:5" x14ac:dyDescent="0.3">
      <c r="A57" s="21" t="s">
        <v>73</v>
      </c>
      <c r="B57" s="19">
        <v>445.80520000000001</v>
      </c>
      <c r="C57" s="19"/>
      <c r="D57" s="19"/>
      <c r="E57" s="19"/>
    </row>
    <row r="58" spans="1:5" x14ac:dyDescent="0.3">
      <c r="A58" s="21" t="s">
        <v>74</v>
      </c>
      <c r="B58" s="19">
        <v>115.83018</v>
      </c>
      <c r="C58" s="19"/>
      <c r="D58" s="19"/>
      <c r="E58" s="19"/>
    </row>
    <row r="59" spans="1:5" x14ac:dyDescent="0.3">
      <c r="A59" s="21" t="s">
        <v>75</v>
      </c>
      <c r="B59" s="19">
        <v>2394.87111</v>
      </c>
      <c r="C59" s="19"/>
      <c r="D59" s="19"/>
      <c r="E59" s="19"/>
    </row>
    <row r="60" spans="1:5" x14ac:dyDescent="0.3">
      <c r="A60" s="21" t="s">
        <v>76</v>
      </c>
      <c r="B60" s="19">
        <v>2186.5421500000002</v>
      </c>
      <c r="C60" s="19">
        <v>1614.5224800000001</v>
      </c>
      <c r="D60" s="19">
        <v>196.50361000000001</v>
      </c>
      <c r="E60" s="19"/>
    </row>
    <row r="61" spans="1:5" x14ac:dyDescent="0.3">
      <c r="A61" s="21" t="s">
        <v>77</v>
      </c>
      <c r="B61" s="19">
        <v>1781.17821</v>
      </c>
      <c r="C61" s="19">
        <v>770</v>
      </c>
      <c r="D61" s="19">
        <v>157.58000000000001</v>
      </c>
      <c r="E61" s="19"/>
    </row>
    <row r="62" spans="1:5" x14ac:dyDescent="0.3">
      <c r="A62" s="21" t="s">
        <v>78</v>
      </c>
      <c r="B62" s="19">
        <v>217.28800000000001</v>
      </c>
      <c r="C62" s="19"/>
      <c r="D62" s="19"/>
      <c r="E62" s="19"/>
    </row>
    <row r="63" spans="1:5" x14ac:dyDescent="0.3">
      <c r="A63" s="21" t="s">
        <v>79</v>
      </c>
      <c r="B63" s="19">
        <v>896.38084000000003</v>
      </c>
      <c r="C63" s="19"/>
      <c r="D63" s="19"/>
      <c r="E63" s="19"/>
    </row>
    <row r="64" spans="1:5" x14ac:dyDescent="0.3">
      <c r="A64" s="23" t="s">
        <v>80</v>
      </c>
      <c r="B64" s="20">
        <v>413373.62180000002</v>
      </c>
      <c r="C64" s="20">
        <v>9148.2882200000004</v>
      </c>
      <c r="D64" s="20">
        <v>577.73553000000004</v>
      </c>
      <c r="E64" s="20">
        <v>139739.38756</v>
      </c>
    </row>
  </sheetData>
  <mergeCells count="28">
    <mergeCell ref="A1:E1"/>
    <mergeCell ref="A2:E2"/>
    <mergeCell ref="A5:D5"/>
    <mergeCell ref="A28:D28"/>
    <mergeCell ref="A30:A31"/>
    <mergeCell ref="B30:B31"/>
    <mergeCell ref="C30:E30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6:D26"/>
    <mergeCell ref="A27:D27"/>
    <mergeCell ref="A21:D21"/>
    <mergeCell ref="A22:D22"/>
    <mergeCell ref="A23:D23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view="pageBreakPreview" topLeftCell="C1" zoomScaleNormal="100" zoomScaleSheetLayoutView="100" workbookViewId="0">
      <selection activeCell="B23" sqref="B23"/>
    </sheetView>
  </sheetViews>
  <sheetFormatPr defaultRowHeight="14.4" x14ac:dyDescent="0.3"/>
  <cols>
    <col min="1" max="1" width="38.33203125" customWidth="1"/>
    <col min="2" max="2" width="13.109375" customWidth="1"/>
    <col min="3" max="3" width="13" customWidth="1"/>
    <col min="4" max="4" width="13.44140625" customWidth="1"/>
    <col min="5" max="5" width="13.77734375" customWidth="1"/>
    <col min="6" max="6" width="13.44140625" customWidth="1"/>
    <col min="7" max="7" width="14.109375" customWidth="1"/>
    <col min="8" max="8" width="14" customWidth="1"/>
    <col min="9" max="9" width="13.33203125" customWidth="1"/>
    <col min="10" max="10" width="12.6640625" customWidth="1"/>
    <col min="11" max="11" width="11" customWidth="1"/>
    <col min="12" max="12" width="13.33203125" customWidth="1"/>
    <col min="13" max="13" width="13.77734375" customWidth="1"/>
    <col min="14" max="14" width="13.88671875" customWidth="1"/>
    <col min="15" max="15" width="13.44140625" customWidth="1"/>
  </cols>
  <sheetData>
    <row r="1" spans="1:20" s="29" customFormat="1" ht="15.6" x14ac:dyDescent="0.3">
      <c r="A1" s="43" t="s">
        <v>47</v>
      </c>
      <c r="C1" s="30" t="s">
        <v>13</v>
      </c>
    </row>
    <row r="2" spans="1:20" x14ac:dyDescent="0.3">
      <c r="A2" s="38" t="str">
        <f>TEXT(EndData2,"[$-FC19]ДД.ММ.ГГГ")</f>
        <v>19.11.2015</v>
      </c>
      <c r="B2" s="38">
        <f>A2+1</f>
        <v>42328</v>
      </c>
      <c r="C2" s="44" t="str">
        <f>TEXT(B2,"[$-FC19]ДД.ММ.ГГГ")</f>
        <v>20.11.2015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21794</v>
      </c>
      <c r="C4" s="40">
        <v>298.37990000000002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22092.3799</v>
      </c>
      <c r="Q4" s="27"/>
      <c r="R4" s="27"/>
      <c r="S4" s="27"/>
      <c r="T4" s="27"/>
    </row>
    <row r="5" spans="1:20" ht="93" x14ac:dyDescent="0.3">
      <c r="A5" s="25" t="s">
        <v>32</v>
      </c>
      <c r="B5" s="40">
        <v>2421.7194800000002</v>
      </c>
      <c r="C5" s="40">
        <v>2784.13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6">
        <v>5205.8494799999999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/>
      <c r="C6" s="40"/>
      <c r="D6" s="40"/>
      <c r="E6" s="40"/>
      <c r="F6" s="40"/>
      <c r="G6" s="40"/>
      <c r="H6" s="40"/>
      <c r="I6" s="40"/>
      <c r="J6" s="40">
        <v>10373.920829999999</v>
      </c>
      <c r="K6" s="40"/>
      <c r="L6" s="40"/>
      <c r="M6" s="40"/>
      <c r="N6" s="40"/>
      <c r="O6" s="40"/>
      <c r="P6" s="26">
        <v>10373.920829999999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>
        <v>-9.9849999999999994E-2</v>
      </c>
      <c r="P7" s="26">
        <v>-9.9849999999999994E-2</v>
      </c>
      <c r="Q7" s="27"/>
      <c r="R7" s="27"/>
      <c r="S7" s="27"/>
      <c r="T7" s="27"/>
    </row>
    <row r="8" spans="1:20" ht="106.2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>
        <v>-9.9169999999999998</v>
      </c>
      <c r="P8" s="26">
        <v>-9.9169999999999998</v>
      </c>
      <c r="Q8" s="27"/>
      <c r="R8" s="27"/>
      <c r="S8" s="27"/>
      <c r="T8" s="27"/>
    </row>
    <row r="9" spans="1:20" ht="79.8" x14ac:dyDescent="0.3">
      <c r="A9" s="25" t="s">
        <v>36</v>
      </c>
      <c r="B9" s="40"/>
      <c r="C9" s="40"/>
      <c r="D9" s="40">
        <v>-313.88099999999997</v>
      </c>
      <c r="E9" s="40"/>
      <c r="F9" s="40"/>
      <c r="G9" s="40">
        <v>-2702.61438</v>
      </c>
      <c r="H9" s="40"/>
      <c r="I9" s="40"/>
      <c r="J9" s="40"/>
      <c r="K9" s="40">
        <v>-0.01</v>
      </c>
      <c r="L9" s="40">
        <v>-333.16500000000002</v>
      </c>
      <c r="M9" s="40">
        <v>-33.475000000000001</v>
      </c>
      <c r="N9" s="40"/>
      <c r="O9" s="40"/>
      <c r="P9" s="26">
        <v>-3383.1453799999999</v>
      </c>
      <c r="Q9" s="27"/>
      <c r="R9" s="27"/>
      <c r="S9" s="27"/>
      <c r="T9" s="27"/>
    </row>
    <row r="10" spans="1:20" ht="66.599999999999994" x14ac:dyDescent="0.3">
      <c r="A10" s="25" t="s">
        <v>37</v>
      </c>
      <c r="B10" s="40"/>
      <c r="C10" s="40">
        <v>25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25</v>
      </c>
      <c r="Q10" s="27"/>
      <c r="R10" s="27"/>
      <c r="S10" s="27"/>
      <c r="T10" s="27"/>
    </row>
    <row r="11" spans="1:20" ht="79.8" x14ac:dyDescent="0.3">
      <c r="A11" s="25" t="s">
        <v>38</v>
      </c>
      <c r="B11" s="40">
        <v>-150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-150</v>
      </c>
      <c r="Q11" s="27"/>
      <c r="R11" s="27"/>
      <c r="S11" s="27"/>
      <c r="T11" s="27"/>
    </row>
    <row r="12" spans="1:20" ht="66.599999999999994" x14ac:dyDescent="0.3">
      <c r="A12" s="25" t="s">
        <v>39</v>
      </c>
      <c r="B12" s="40">
        <v>-22900.802019999999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6">
        <v>-22900.802019999999</v>
      </c>
      <c r="Q12" s="27"/>
      <c r="R12" s="27"/>
      <c r="S12" s="27"/>
      <c r="T12" s="27"/>
    </row>
    <row r="13" spans="1:20" ht="66.599999999999994" x14ac:dyDescent="0.3">
      <c r="A13" s="25" t="s">
        <v>40</v>
      </c>
      <c r="B13" s="40"/>
      <c r="C13" s="40">
        <v>71.135999999999996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6">
        <v>71.135999999999996</v>
      </c>
      <c r="Q13" s="27"/>
      <c r="R13" s="27"/>
      <c r="S13" s="27"/>
      <c r="T13" s="27"/>
    </row>
    <row r="14" spans="1:20" ht="40.200000000000003" x14ac:dyDescent="0.3">
      <c r="A14" s="25" t="s">
        <v>41</v>
      </c>
      <c r="B14" s="40"/>
      <c r="C14" s="40"/>
      <c r="D14" s="40">
        <v>8793.0535600000003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6">
        <v>8793.0535600000003</v>
      </c>
      <c r="Q14" s="27"/>
      <c r="R14" s="27"/>
      <c r="S14" s="27"/>
      <c r="T14" s="27"/>
    </row>
    <row r="15" spans="1:20" ht="79.8" x14ac:dyDescent="0.3">
      <c r="A15" s="25" t="s">
        <v>42</v>
      </c>
      <c r="B15" s="40">
        <v>22900.802019999999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22900.802019999999</v>
      </c>
      <c r="Q15" s="27"/>
      <c r="R15" s="27"/>
      <c r="S15" s="27"/>
      <c r="T15" s="27"/>
    </row>
    <row r="16" spans="1:20" ht="40.200000000000003" x14ac:dyDescent="0.3">
      <c r="A16" s="25" t="s">
        <v>43</v>
      </c>
      <c r="B16" s="40"/>
      <c r="C16" s="40">
        <v>180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180</v>
      </c>
      <c r="Q16" s="27"/>
      <c r="R16" s="27"/>
      <c r="S16" s="27"/>
      <c r="T16" s="27"/>
    </row>
    <row r="17" spans="1:20" ht="66.599999999999994" x14ac:dyDescent="0.3">
      <c r="A17" s="25" t="s">
        <v>44</v>
      </c>
      <c r="B17" s="40">
        <v>-1104.52602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6">
        <v>-1104.52602</v>
      </c>
      <c r="Q17" s="27"/>
      <c r="R17" s="27"/>
      <c r="S17" s="27"/>
      <c r="T17" s="27"/>
    </row>
    <row r="18" spans="1:20" ht="40.200000000000003" x14ac:dyDescent="0.3">
      <c r="A18" s="25" t="s">
        <v>45</v>
      </c>
      <c r="B18" s="40"/>
      <c r="C18" s="40">
        <v>23.196480000000001</v>
      </c>
      <c r="D18" s="40"/>
      <c r="E18" s="40"/>
      <c r="F18" s="40"/>
      <c r="G18" s="40"/>
      <c r="H18" s="40"/>
      <c r="I18" s="40"/>
      <c r="J18" s="40">
        <v>23.196480000000001</v>
      </c>
      <c r="K18" s="40"/>
      <c r="L18" s="40"/>
      <c r="M18" s="40"/>
      <c r="N18" s="40"/>
      <c r="O18" s="40"/>
      <c r="P18" s="26">
        <v>46.392960000000002</v>
      </c>
      <c r="Q18" s="27"/>
      <c r="R18" s="27"/>
      <c r="S18" s="27"/>
      <c r="T18" s="27"/>
    </row>
    <row r="19" spans="1:20" x14ac:dyDescent="0.3">
      <c r="A19" s="33" t="s">
        <v>46</v>
      </c>
      <c r="B19" s="41">
        <v>22961.193459999999</v>
      </c>
      <c r="C19" s="41">
        <v>3381.84238</v>
      </c>
      <c r="D19" s="41">
        <v>8479.1725600000009</v>
      </c>
      <c r="E19" s="41"/>
      <c r="F19" s="41"/>
      <c r="G19" s="41">
        <v>-2702.61438</v>
      </c>
      <c r="H19" s="41"/>
      <c r="I19" s="41"/>
      <c r="J19" s="41">
        <v>10397.11731</v>
      </c>
      <c r="K19" s="41">
        <v>-0.01</v>
      </c>
      <c r="L19" s="41">
        <v>-333.16500000000002</v>
      </c>
      <c r="M19" s="41">
        <v>-33.475000000000001</v>
      </c>
      <c r="N19" s="41"/>
      <c r="O19" s="41">
        <v>-10.01685</v>
      </c>
      <c r="P19" s="26">
        <v>42140.044479999997</v>
      </c>
      <c r="Q19" s="34"/>
      <c r="R19" s="34"/>
      <c r="S19" s="34"/>
      <c r="T19" s="34"/>
    </row>
    <row r="21" spans="1:20" x14ac:dyDescent="0.3">
      <c r="A21" s="37" t="s">
        <v>30</v>
      </c>
      <c r="B21" s="36">
        <f>Учреждения!B64+'Муниципальные районы'!P19</f>
        <v>455513.66628</v>
      </c>
    </row>
    <row r="22" spans="1:20" ht="32.25" customHeight="1" x14ac:dyDescent="0.3">
      <c r="A22" s="37" t="str">
        <f>CONCATENATE("Остатки бюджетных средств на ",C2,"г.")</f>
        <v>Остатки бюджетных средств на 20.11.2015г.</v>
      </c>
      <c r="B22" s="36">
        <v>4483918.8</v>
      </c>
    </row>
  </sheetData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2015-11-22T23:30:11Z</dcterms:modified>
</cp:coreProperties>
</file>