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Учреждения!$28:$29</definedName>
    <definedName name="_xlnm.Print_Area" localSheetId="1">'Муниципальные районы'!$A$1:$P$15</definedName>
    <definedName name="_xlnm.Print_Area" localSheetId="0">Учреждения!$A$1:$E$65</definedName>
  </definedNames>
  <calcPr calcId="152511" refMode="R1C1"/>
</workbook>
</file>

<file path=xl/calcChain.xml><?xml version="1.0" encoding="utf-8"?>
<calcChain xmlns="http://schemas.openxmlformats.org/spreadsheetml/2006/main">
  <c r="E26" i="1" l="1"/>
  <c r="E8" i="1" s="1"/>
  <c r="E9" i="1"/>
  <c r="E16" i="1"/>
  <c r="E15" i="1"/>
  <c r="E14" i="1"/>
  <c r="E25" i="1"/>
  <c r="E19" i="1"/>
  <c r="E13" i="1"/>
  <c r="E22" i="1"/>
  <c r="E18" i="1"/>
  <c r="E10" i="1"/>
  <c r="E11" i="1"/>
  <c r="E23" i="1"/>
  <c r="E12" i="1"/>
  <c r="B13" i="2"/>
  <c r="A2" i="2" l="1"/>
  <c r="B2" i="2" s="1"/>
  <c r="C2" i="2" s="1"/>
  <c r="A14" i="2" s="1"/>
  <c r="H1" i="1" l="1"/>
  <c r="A5" i="1" s="1"/>
  <c r="H2" i="1"/>
  <c r="G1" i="1"/>
  <c r="G2" i="1"/>
  <c r="A2" i="1" l="1"/>
</calcChain>
</file>

<file path=xl/sharedStrings.xml><?xml version="1.0" encoding="utf-8"?>
<sst xmlns="http://schemas.openxmlformats.org/spreadsheetml/2006/main" count="92" uniqueCount="91">
  <si>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</si>
  <si>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</si>
  <si>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</si>
  <si>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</si>
  <si>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</si>
  <si>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</si>
  <si>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</si>
  <si>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</si>
  <si>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</si>
  <si>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</si>
  <si>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</si>
  <si>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</si>
  <si>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</si>
  <si>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</si>
  <si>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</si>
  <si>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</si>
  <si>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</si>
  <si>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</si>
  <si>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</si>
  <si>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</si>
  <si>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</si>
  <si>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</si>
  <si>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</si>
  <si>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</si>
  <si>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</si>
  <si>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</si>
  <si>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</si>
  <si>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</si>
  <si>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</si>
  <si>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</si>
  <si>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</si>
  <si>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</si>
  <si>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</si>
  <si>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t>
  </si>
  <si>
    <t>Расходы, связанные с особым режимом безопасного функционирования закрытых административно-территориальных образований</t>
  </si>
  <si>
    <t>Выплата единовременного пособия при всех формах устройства детей, лишенных родительского попечения, в семью</t>
  </si>
  <si>
    <t>Проведение Всероссийской сельскохозяйственной переписи в 2016 году</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</si>
  <si>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(софинансирование за счет средств краевого бюджета)</t>
  </si>
  <si>
    <t>Всего:</t>
  </si>
  <si>
    <t>11.08.2016</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</si>
  <si>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</si>
  <si>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</si>
  <si>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</si>
  <si>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</si>
  <si>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</si>
  <si>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</si>
  <si>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</si>
  <si>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</si>
  <si>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</si>
  <si>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науки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</si>
  <si>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</si>
  <si>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</si>
  <si>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</si>
  <si>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</si>
  <si>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</si>
  <si>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</si>
  <si>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</si>
  <si>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</si>
  <si>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</si>
  <si>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</si>
  <si>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</si>
  <si>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</si>
  <si>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</si>
  <si>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</si>
  <si>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</si>
  <si>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</si>
  <si>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</si>
  <si>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Министерство спорта и молодежной политики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</si>
  <si>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</si>
  <si>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</si>
  <si>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</si>
  <si>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</si>
  <si>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</si>
  <si>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ИТОГО</t>
  </si>
  <si>
    <t>05.08.2016</t>
  </si>
  <si>
    <t>Межбюджетные трансферты, передаваемые бюджетам субъектов Российской Федерации на содержание депутатов Государственной Думы и их помощников</t>
  </si>
  <si>
    <t>Единая субвенция бюджетам субъектов Российской Федерации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</si>
  <si>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</si>
  <si>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</si>
  <si>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</si>
  <si>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</si>
  <si>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</si>
  <si>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</si>
  <si>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Субсидии бюджетам на реализацию мероприятий государственной программы Российской Федерации "Доступная среда" на 2011 - 2020 годы </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</si>
  <si>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</si>
  <si>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</si>
  <si>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осуществление организационных мероприятий по обеспечению лиц лекарственными препаратами, предназначенными для лечения больных злокачественными новообразованиями лимфоидной, кроветворной и родственных им тканей, гемофилией, муковисцидозом, гипофизарным нанизмом, болезнью Гоше, рассеянным склерозом, а также после трансплантации органов и (или) тканей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</si>
  <si>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</si>
  <si>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проведение Всероссийской сельскохозяйственной переписи в 2016 году</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</si>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</sst>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abSelected="1" view="pageBreakPreview" topLeftCell="A28"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74</v>
      </c>
      <c r="G1" s="32" t="str">
        <f>TEXT(F1,"[$-FC19]ДД ММММ")</f>
        <v>05 августа</v>
      </c>
      <c r="H1" s="32" t="str">
        <f>TEXT(F1,"[$-FC19]ДД.ММ.ГГГ \г")</f>
        <v>05.08.2016 г</v>
      </c>
    </row>
    <row r="2" spans="1:9" ht="15.6" x14ac:dyDescent="0.3">
      <c r="A2" s="45" t="str">
        <f>CONCATENATE("с ",G1," по ",G2,"ода")</f>
        <v>с 05 августа по 11 августа 2016 года</v>
      </c>
      <c r="B2" s="45"/>
      <c r="C2" s="45"/>
      <c r="D2" s="45"/>
      <c r="E2" s="45"/>
      <c r="F2" s="31" t="s">
        <v>39</v>
      </c>
      <c r="G2" s="32" t="str">
        <f>TEXT(F2,"[$-FC19]ДД ММММ ГГГ \г")</f>
        <v>11 августа 2016 г</v>
      </c>
      <c r="H2" s="32" t="str">
        <f>TEXT(F2,"[$-FC19]ДД.ММ.ГГГ \г")</f>
        <v>11.08.2016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05.08.2016 г.</v>
      </c>
      <c r="B5" s="47"/>
      <c r="C5" s="47"/>
      <c r="D5" s="48"/>
      <c r="E5" s="8">
        <v>3487434.3</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E26-E9</f>
        <v>354999.45827000047</v>
      </c>
    </row>
    <row r="9" spans="1:9" x14ac:dyDescent="0.3">
      <c r="A9" s="57" t="s">
        <v>4</v>
      </c>
      <c r="B9" s="56"/>
      <c r="C9" s="56"/>
      <c r="D9" s="56"/>
      <c r="E9" s="14">
        <f>SUM(E10:E25)</f>
        <v>426531.79999999987</v>
      </c>
    </row>
    <row r="10" spans="1:9" ht="30" customHeight="1" x14ac:dyDescent="0.3">
      <c r="A10" s="57" t="s">
        <v>75</v>
      </c>
      <c r="B10" s="56"/>
      <c r="C10" s="56"/>
      <c r="D10" s="56"/>
      <c r="E10" s="14">
        <f>0.6+284.3</f>
        <v>284.90000000000003</v>
      </c>
    </row>
    <row r="11" spans="1:9" x14ac:dyDescent="0.3">
      <c r="A11" s="57" t="s">
        <v>76</v>
      </c>
      <c r="B11" s="56"/>
      <c r="C11" s="56"/>
      <c r="D11" s="56"/>
      <c r="E11" s="14">
        <f>316.9+201.4+9.4</f>
        <v>527.69999999999993</v>
      </c>
    </row>
    <row r="12" spans="1:9" ht="42" customHeight="1" x14ac:dyDescent="0.3">
      <c r="A12" s="57" t="s">
        <v>77</v>
      </c>
      <c r="B12" s="56"/>
      <c r="C12" s="56"/>
      <c r="D12" s="56"/>
      <c r="E12" s="14">
        <f>72.8</f>
        <v>72.8</v>
      </c>
    </row>
    <row r="13" spans="1:9" ht="40.799999999999997" customHeight="1" x14ac:dyDescent="0.3">
      <c r="A13" s="57" t="s">
        <v>78</v>
      </c>
      <c r="B13" s="56"/>
      <c r="C13" s="56"/>
      <c r="D13" s="56"/>
      <c r="E13" s="14">
        <f>441.5+10602.4</f>
        <v>11043.9</v>
      </c>
    </row>
    <row r="14" spans="1:9" ht="28.8" customHeight="1" x14ac:dyDescent="0.3">
      <c r="A14" s="57" t="s">
        <v>79</v>
      </c>
      <c r="B14" s="56"/>
      <c r="C14" s="56"/>
      <c r="D14" s="56"/>
      <c r="E14" s="14">
        <f>574.4+599.2+352.2+171+1098.6</f>
        <v>2795.3999999999996</v>
      </c>
    </row>
    <row r="15" spans="1:9" ht="28.8" customHeight="1" x14ac:dyDescent="0.3">
      <c r="A15" s="57" t="s">
        <v>80</v>
      </c>
      <c r="B15" s="56"/>
      <c r="C15" s="56"/>
      <c r="D15" s="56"/>
      <c r="E15" s="14">
        <f>168447.3+119466.2+67961.6</f>
        <v>355875.1</v>
      </c>
    </row>
    <row r="16" spans="1:9" ht="30" customHeight="1" x14ac:dyDescent="0.3">
      <c r="A16" s="57" t="s">
        <v>81</v>
      </c>
      <c r="B16" s="56"/>
      <c r="C16" s="56"/>
      <c r="D16" s="56"/>
      <c r="E16" s="14">
        <f>861.8+684.6+347.9+136.4+21.9</f>
        <v>2052.6000000000004</v>
      </c>
    </row>
    <row r="17" spans="1:5" ht="31.2" customHeight="1" x14ac:dyDescent="0.3">
      <c r="A17" s="57" t="s">
        <v>82</v>
      </c>
      <c r="B17" s="56"/>
      <c r="C17" s="56"/>
      <c r="D17" s="56"/>
      <c r="E17" s="14">
        <v>3</v>
      </c>
    </row>
    <row r="18" spans="1:5" ht="28.8" customHeight="1" x14ac:dyDescent="0.3">
      <c r="A18" s="57" t="s">
        <v>83</v>
      </c>
      <c r="B18" s="56"/>
      <c r="C18" s="56"/>
      <c r="D18" s="56"/>
      <c r="E18" s="14">
        <f>475+47.5</f>
        <v>522.5</v>
      </c>
    </row>
    <row r="19" spans="1:5" ht="30" customHeight="1" x14ac:dyDescent="0.3">
      <c r="A19" s="57" t="s">
        <v>84</v>
      </c>
      <c r="B19" s="56"/>
      <c r="C19" s="56"/>
      <c r="D19" s="56"/>
      <c r="E19" s="14">
        <f>7790.3+6803.6+675.2+13641.8</f>
        <v>28910.9</v>
      </c>
    </row>
    <row r="20" spans="1:5" ht="58.2" customHeight="1" x14ac:dyDescent="0.3">
      <c r="A20" s="57" t="s">
        <v>85</v>
      </c>
      <c r="B20" s="56"/>
      <c r="C20" s="56"/>
      <c r="D20" s="56"/>
      <c r="E20" s="14">
        <v>115.6</v>
      </c>
    </row>
    <row r="21" spans="1:5" ht="55.2" customHeight="1" x14ac:dyDescent="0.3">
      <c r="A21" s="57" t="s">
        <v>86</v>
      </c>
      <c r="B21" s="56"/>
      <c r="C21" s="56"/>
      <c r="D21" s="56"/>
      <c r="E21" s="14">
        <v>663.3</v>
      </c>
    </row>
    <row r="22" spans="1:5" ht="30.6" customHeight="1" x14ac:dyDescent="0.3">
      <c r="A22" s="57" t="s">
        <v>87</v>
      </c>
      <c r="B22" s="56"/>
      <c r="C22" s="56"/>
      <c r="D22" s="56"/>
      <c r="E22" s="14">
        <f>13065.4+303.1+7001.1</f>
        <v>20369.599999999999</v>
      </c>
    </row>
    <row r="23" spans="1:5" ht="27" customHeight="1" x14ac:dyDescent="0.3">
      <c r="A23" s="57" t="s">
        <v>88</v>
      </c>
      <c r="B23" s="56"/>
      <c r="C23" s="56"/>
      <c r="D23" s="56"/>
      <c r="E23" s="14">
        <f>2.6</f>
        <v>2.6</v>
      </c>
    </row>
    <row r="24" spans="1:5" ht="30.6" customHeight="1" x14ac:dyDescent="0.3">
      <c r="A24" s="57" t="s">
        <v>89</v>
      </c>
      <c r="B24" s="56"/>
      <c r="C24" s="56"/>
      <c r="D24" s="56"/>
      <c r="E24" s="14">
        <v>3394.6</v>
      </c>
    </row>
    <row r="25" spans="1:5" ht="31.8" customHeight="1" x14ac:dyDescent="0.3">
      <c r="A25" s="57" t="s">
        <v>90</v>
      </c>
      <c r="B25" s="56"/>
      <c r="C25" s="56"/>
      <c r="D25" s="56"/>
      <c r="E25" s="14">
        <f>-102.7</f>
        <v>-102.7</v>
      </c>
    </row>
    <row r="26" spans="1:5" x14ac:dyDescent="0.3">
      <c r="A26" s="49" t="s">
        <v>5</v>
      </c>
      <c r="B26" s="50"/>
      <c r="C26" s="50"/>
      <c r="D26" s="50"/>
      <c r="E26" s="13">
        <f>'Муниципальные районы'!B14-Учреждения!E5+'Муниципальные районы'!B13</f>
        <v>781531.25827000034</v>
      </c>
    </row>
    <row r="27" spans="1:5" x14ac:dyDescent="0.3">
      <c r="A27" s="15"/>
      <c r="B27" s="16"/>
      <c r="C27" s="16"/>
      <c r="D27" s="6"/>
      <c r="E27" s="17"/>
    </row>
    <row r="28" spans="1:5" x14ac:dyDescent="0.3">
      <c r="A28" s="51" t="s">
        <v>14</v>
      </c>
      <c r="B28" s="53" t="s">
        <v>6</v>
      </c>
      <c r="C28" s="54" t="s">
        <v>7</v>
      </c>
      <c r="D28" s="54"/>
      <c r="E28" s="54"/>
    </row>
    <row r="29" spans="1:5" ht="82.8" x14ac:dyDescent="0.3">
      <c r="A29" s="52"/>
      <c r="B29" s="53"/>
      <c r="C29" s="18" t="s">
        <v>8</v>
      </c>
      <c r="D29" s="18" t="s">
        <v>9</v>
      </c>
      <c r="E29" s="18" t="s">
        <v>10</v>
      </c>
    </row>
    <row r="30" spans="1:5" x14ac:dyDescent="0.3">
      <c r="A30" s="21" t="s">
        <v>40</v>
      </c>
      <c r="B30" s="19">
        <v>2626.3258900000001</v>
      </c>
      <c r="C30" s="19"/>
      <c r="D30" s="19"/>
      <c r="E30" s="19"/>
    </row>
    <row r="31" spans="1:5" x14ac:dyDescent="0.3">
      <c r="A31" s="21" t="s">
        <v>41</v>
      </c>
      <c r="B31" s="19">
        <v>30</v>
      </c>
      <c r="C31" s="19"/>
      <c r="D31" s="19"/>
      <c r="E31" s="19"/>
    </row>
    <row r="32" spans="1:5" x14ac:dyDescent="0.3">
      <c r="A32" s="21" t="s">
        <v>42</v>
      </c>
      <c r="B32" s="19">
        <v>37889.384299999998</v>
      </c>
      <c r="C32" s="19">
        <v>11450</v>
      </c>
      <c r="D32" s="19">
        <v>3910.3224500000001</v>
      </c>
      <c r="E32" s="19"/>
    </row>
    <row r="33" spans="1:5" ht="27.6" x14ac:dyDescent="0.3">
      <c r="A33" s="21" t="s">
        <v>43</v>
      </c>
      <c r="B33" s="19">
        <v>22649.532039999998</v>
      </c>
      <c r="C33" s="19">
        <v>283.23872999999998</v>
      </c>
      <c r="D33" s="19"/>
      <c r="E33" s="19"/>
    </row>
    <row r="34" spans="1:5" x14ac:dyDescent="0.3">
      <c r="A34" s="21" t="s">
        <v>44</v>
      </c>
      <c r="B34" s="19">
        <v>4084.5149999999999</v>
      </c>
      <c r="C34" s="19"/>
      <c r="D34" s="19"/>
      <c r="E34" s="19"/>
    </row>
    <row r="35" spans="1:5" x14ac:dyDescent="0.3">
      <c r="A35" s="21" t="s">
        <v>45</v>
      </c>
      <c r="B35" s="19">
        <v>5535.0688700000001</v>
      </c>
      <c r="C35" s="19"/>
      <c r="D35" s="19"/>
      <c r="E35" s="19"/>
    </row>
    <row r="36" spans="1:5" ht="27.6" x14ac:dyDescent="0.3">
      <c r="A36" s="21" t="s">
        <v>46</v>
      </c>
      <c r="B36" s="19">
        <v>236161.71953</v>
      </c>
      <c r="C36" s="19"/>
      <c r="D36" s="19"/>
      <c r="E36" s="19">
        <v>15579.5699</v>
      </c>
    </row>
    <row r="37" spans="1:5" x14ac:dyDescent="0.3">
      <c r="A37" s="21" t="s">
        <v>47</v>
      </c>
      <c r="B37" s="19">
        <v>12351.51605</v>
      </c>
      <c r="C37" s="19"/>
      <c r="D37" s="19"/>
      <c r="E37" s="19"/>
    </row>
    <row r="38" spans="1:5" x14ac:dyDescent="0.3">
      <c r="A38" s="21" t="s">
        <v>48</v>
      </c>
      <c r="B38" s="19">
        <v>8959.0167899999997</v>
      </c>
      <c r="C38" s="19"/>
      <c r="D38" s="19"/>
      <c r="E38" s="19"/>
    </row>
    <row r="39" spans="1:5" x14ac:dyDescent="0.3">
      <c r="A39" s="21" t="s">
        <v>49</v>
      </c>
      <c r="B39" s="19">
        <v>-12874.36888</v>
      </c>
      <c r="C39" s="19">
        <v>-50</v>
      </c>
      <c r="D39" s="19"/>
      <c r="E39" s="19">
        <v>546.68880000000001</v>
      </c>
    </row>
    <row r="40" spans="1:5" x14ac:dyDescent="0.3">
      <c r="A40" s="21" t="s">
        <v>50</v>
      </c>
      <c r="B40" s="19">
        <v>74366.082930000004</v>
      </c>
      <c r="C40" s="19">
        <v>42</v>
      </c>
      <c r="D40" s="19">
        <v>2.0489999999999999</v>
      </c>
      <c r="E40" s="19">
        <v>12365.07159</v>
      </c>
    </row>
    <row r="41" spans="1:5" x14ac:dyDescent="0.3">
      <c r="A41" s="21" t="s">
        <v>51</v>
      </c>
      <c r="B41" s="19">
        <v>140629.15270999999</v>
      </c>
      <c r="C41" s="19"/>
      <c r="D41" s="19">
        <v>450</v>
      </c>
      <c r="E41" s="19">
        <v>128262.16192</v>
      </c>
    </row>
    <row r="42" spans="1:5" x14ac:dyDescent="0.3">
      <c r="A42" s="21" t="s">
        <v>52</v>
      </c>
      <c r="B42" s="19">
        <v>568.9</v>
      </c>
      <c r="C42" s="19"/>
      <c r="D42" s="19"/>
      <c r="E42" s="19"/>
    </row>
    <row r="43" spans="1:5" ht="27.6" x14ac:dyDescent="0.3">
      <c r="A43" s="21" t="s">
        <v>53</v>
      </c>
      <c r="B43" s="19">
        <v>7675.5460800000001</v>
      </c>
      <c r="C43" s="19"/>
      <c r="D43" s="19"/>
      <c r="E43" s="19">
        <v>10.01</v>
      </c>
    </row>
    <row r="44" spans="1:5" x14ac:dyDescent="0.3">
      <c r="A44" s="21" t="s">
        <v>54</v>
      </c>
      <c r="B44" s="19">
        <v>233.91561999999999</v>
      </c>
      <c r="C44" s="19"/>
      <c r="D44" s="19"/>
      <c r="E44" s="19"/>
    </row>
    <row r="45" spans="1:5" x14ac:dyDescent="0.3">
      <c r="A45" s="21" t="s">
        <v>55</v>
      </c>
      <c r="B45" s="19">
        <v>1773.0989999999999</v>
      </c>
      <c r="C45" s="19">
        <v>600</v>
      </c>
      <c r="D45" s="19"/>
      <c r="E45" s="19"/>
    </row>
    <row r="46" spans="1:5" x14ac:dyDescent="0.3">
      <c r="A46" s="21" t="s">
        <v>56</v>
      </c>
      <c r="B46" s="19">
        <v>639.90323000000001</v>
      </c>
      <c r="C46" s="19">
        <v>620.32731999999999</v>
      </c>
      <c r="D46" s="19"/>
      <c r="E46" s="19"/>
    </row>
    <row r="47" spans="1:5" x14ac:dyDescent="0.3">
      <c r="A47" s="21" t="s">
        <v>57</v>
      </c>
      <c r="B47" s="19">
        <v>698.88134000000002</v>
      </c>
      <c r="C47" s="19">
        <v>262.31779999999998</v>
      </c>
      <c r="D47" s="19">
        <v>15.9534</v>
      </c>
      <c r="E47" s="19"/>
    </row>
    <row r="48" spans="1:5" ht="27.6" x14ac:dyDescent="0.3">
      <c r="A48" s="21" t="s">
        <v>58</v>
      </c>
      <c r="B48" s="19">
        <v>3496.4092999999998</v>
      </c>
      <c r="C48" s="19">
        <v>42</v>
      </c>
      <c r="D48" s="19"/>
      <c r="E48" s="19">
        <v>2309.21542</v>
      </c>
    </row>
    <row r="49" spans="1:5" x14ac:dyDescent="0.3">
      <c r="A49" s="21" t="s">
        <v>59</v>
      </c>
      <c r="B49" s="19">
        <v>114.71222</v>
      </c>
      <c r="C49" s="19"/>
      <c r="D49" s="19"/>
      <c r="E49" s="19"/>
    </row>
    <row r="50" spans="1:5" x14ac:dyDescent="0.3">
      <c r="A50" s="21" t="s">
        <v>60</v>
      </c>
      <c r="B50" s="19">
        <v>263467.16031000001</v>
      </c>
      <c r="C50" s="19"/>
      <c r="D50" s="19"/>
      <c r="E50" s="19"/>
    </row>
    <row r="51" spans="1:5" x14ac:dyDescent="0.3">
      <c r="A51" s="21" t="s">
        <v>61</v>
      </c>
      <c r="B51" s="19">
        <v>-660</v>
      </c>
      <c r="C51" s="19"/>
      <c r="D51" s="19"/>
      <c r="E51" s="19"/>
    </row>
    <row r="52" spans="1:5" x14ac:dyDescent="0.3">
      <c r="A52" s="21" t="s">
        <v>62</v>
      </c>
      <c r="B52" s="19">
        <v>2310.3000000000002</v>
      </c>
      <c r="C52" s="19">
        <v>1469.12</v>
      </c>
      <c r="D52" s="19">
        <v>261.18</v>
      </c>
      <c r="E52" s="19"/>
    </row>
    <row r="53" spans="1:5" x14ac:dyDescent="0.3">
      <c r="A53" s="21" t="s">
        <v>63</v>
      </c>
      <c r="B53" s="19">
        <v>955</v>
      </c>
      <c r="C53" s="19">
        <v>740</v>
      </c>
      <c r="D53" s="19">
        <v>175</v>
      </c>
      <c r="E53" s="19"/>
    </row>
    <row r="54" spans="1:5" x14ac:dyDescent="0.3">
      <c r="A54" s="21" t="s">
        <v>64</v>
      </c>
      <c r="B54" s="19">
        <v>65.238339999999994</v>
      </c>
      <c r="C54" s="19"/>
      <c r="D54" s="19"/>
      <c r="E54" s="19"/>
    </row>
    <row r="55" spans="1:5" x14ac:dyDescent="0.3">
      <c r="A55" s="21" t="s">
        <v>65</v>
      </c>
      <c r="B55" s="19">
        <v>3317.66941</v>
      </c>
      <c r="C55" s="19"/>
      <c r="D55" s="19"/>
      <c r="E55" s="19"/>
    </row>
    <row r="56" spans="1:5" x14ac:dyDescent="0.3">
      <c r="A56" s="21" t="s">
        <v>66</v>
      </c>
      <c r="B56" s="19">
        <v>3581.8913499999999</v>
      </c>
      <c r="C56" s="19">
        <v>1454.3347000000001</v>
      </c>
      <c r="D56" s="19">
        <v>551.81590000000006</v>
      </c>
      <c r="E56" s="19"/>
    </row>
    <row r="57" spans="1:5" x14ac:dyDescent="0.3">
      <c r="A57" s="21" t="s">
        <v>67</v>
      </c>
      <c r="B57" s="19">
        <v>289.79300000000001</v>
      </c>
      <c r="C57" s="19"/>
      <c r="D57" s="19"/>
      <c r="E57" s="19">
        <v>140.4</v>
      </c>
    </row>
    <row r="58" spans="1:5" x14ac:dyDescent="0.3">
      <c r="A58" s="21" t="s">
        <v>68</v>
      </c>
      <c r="B58" s="19">
        <v>3887.6073900000001</v>
      </c>
      <c r="C58" s="19">
        <v>1782.0260599999999</v>
      </c>
      <c r="D58" s="19"/>
      <c r="E58" s="19"/>
    </row>
    <row r="59" spans="1:5" x14ac:dyDescent="0.3">
      <c r="A59" s="21" t="s">
        <v>69</v>
      </c>
      <c r="B59" s="19">
        <v>1600</v>
      </c>
      <c r="C59" s="19"/>
      <c r="D59" s="19"/>
      <c r="E59" s="19"/>
    </row>
    <row r="60" spans="1:5" x14ac:dyDescent="0.3">
      <c r="A60" s="21" t="s">
        <v>70</v>
      </c>
      <c r="B60" s="19">
        <v>1988.2</v>
      </c>
      <c r="C60" s="19">
        <v>1320.84</v>
      </c>
      <c r="D60" s="19">
        <v>263.2</v>
      </c>
      <c r="E60" s="19"/>
    </row>
    <row r="61" spans="1:5" x14ac:dyDescent="0.3">
      <c r="A61" s="21" t="s">
        <v>71</v>
      </c>
      <c r="B61" s="19">
        <v>139.30792</v>
      </c>
      <c r="C61" s="19"/>
      <c r="D61" s="19"/>
      <c r="E61" s="19"/>
    </row>
    <row r="62" spans="1:5" x14ac:dyDescent="0.3">
      <c r="A62" s="21" t="s">
        <v>72</v>
      </c>
      <c r="B62" s="19">
        <v>4324.6975400000001</v>
      </c>
      <c r="C62" s="19"/>
      <c r="D62" s="19"/>
      <c r="E62" s="19"/>
    </row>
    <row r="63" spans="1:5" x14ac:dyDescent="0.3">
      <c r="A63" s="23" t="s">
        <v>73</v>
      </c>
      <c r="B63" s="20">
        <v>832876.17727999995</v>
      </c>
      <c r="C63" s="20">
        <v>20016.204610000001</v>
      </c>
      <c r="D63" s="20">
        <v>5629.5207499999997</v>
      </c>
      <c r="E63" s="20">
        <v>159213.11762999999</v>
      </c>
    </row>
  </sheetData>
  <mergeCells count="26">
    <mergeCell ref="A21:D21"/>
    <mergeCell ref="A22:D22"/>
    <mergeCell ref="A23:D23"/>
    <mergeCell ref="A24:D24"/>
    <mergeCell ref="A25:D25"/>
    <mergeCell ref="A16:D16"/>
    <mergeCell ref="A17:D17"/>
    <mergeCell ref="A18:D18"/>
    <mergeCell ref="A19:D19"/>
    <mergeCell ref="A20:D20"/>
    <mergeCell ref="A1:E1"/>
    <mergeCell ref="A2:E2"/>
    <mergeCell ref="A5:D5"/>
    <mergeCell ref="A26:D26"/>
    <mergeCell ref="A28:A29"/>
    <mergeCell ref="B28:B29"/>
    <mergeCell ref="C28:E28"/>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view="pageBreakPreview" topLeftCell="A10" zoomScaleNormal="100" zoomScaleSheetLayoutView="100" workbookViewId="0">
      <selection activeCell="B15" sqref="B15"/>
    </sheetView>
  </sheetViews>
  <sheetFormatPr defaultRowHeight="14.4" x14ac:dyDescent="0.3"/>
  <cols>
    <col min="1" max="1" width="38.33203125" customWidth="1"/>
    <col min="2" max="2" width="13.109375" customWidth="1"/>
    <col min="3" max="3" width="13.44140625" customWidth="1"/>
    <col min="4" max="4" width="14.44140625" customWidth="1"/>
    <col min="5" max="5" width="14.21875" customWidth="1"/>
    <col min="6" max="6" width="13.6640625" customWidth="1"/>
    <col min="7" max="7" width="13.88671875" customWidth="1"/>
    <col min="8" max="8" width="15.21875" customWidth="1"/>
    <col min="9" max="9" width="13.109375" customWidth="1"/>
    <col min="10" max="10" width="12.6640625" customWidth="1"/>
    <col min="11" max="11" width="11" customWidth="1"/>
    <col min="12" max="12" width="13.6640625" customWidth="1"/>
    <col min="13" max="13" width="13.88671875" customWidth="1"/>
    <col min="14" max="14" width="15.109375" customWidth="1"/>
    <col min="15" max="15" width="13.44140625" customWidth="1"/>
  </cols>
  <sheetData>
    <row r="1" spans="1:20" s="29" customFormat="1" ht="15.6" x14ac:dyDescent="0.3">
      <c r="A1" s="43" t="s">
        <v>39</v>
      </c>
      <c r="C1" s="30" t="s">
        <v>13</v>
      </c>
    </row>
    <row r="2" spans="1:20" x14ac:dyDescent="0.3">
      <c r="A2" s="38" t="str">
        <f>TEXT(EndData2,"[$-FC19]ДД.ММ.ГГГ")</f>
        <v>11.08.2016</v>
      </c>
      <c r="B2" s="38">
        <f>A2+1</f>
        <v>42594</v>
      </c>
      <c r="C2" s="44" t="str">
        <f>TEXT(B2,"[$-FC19]ДД.ММ.ГГГ")</f>
        <v>12.08.2016</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93" x14ac:dyDescent="0.3">
      <c r="A4" s="25" t="s">
        <v>31</v>
      </c>
      <c r="B4" s="40">
        <v>750</v>
      </c>
      <c r="C4" s="40">
        <v>736.072</v>
      </c>
      <c r="D4" s="40">
        <v>80</v>
      </c>
      <c r="E4" s="40">
        <v>1840.49065</v>
      </c>
      <c r="F4" s="40"/>
      <c r="G4" s="40">
        <v>250</v>
      </c>
      <c r="H4" s="40"/>
      <c r="I4" s="40"/>
      <c r="J4" s="40">
        <v>5563.8314099999998</v>
      </c>
      <c r="K4" s="40"/>
      <c r="L4" s="40"/>
      <c r="M4" s="40">
        <v>100</v>
      </c>
      <c r="N4" s="40">
        <v>36</v>
      </c>
      <c r="O4" s="40">
        <v>108.59</v>
      </c>
      <c r="P4" s="26">
        <v>9464.9840600000007</v>
      </c>
      <c r="Q4" s="27"/>
      <c r="R4" s="27"/>
      <c r="S4" s="27"/>
      <c r="T4" s="27"/>
    </row>
    <row r="5" spans="1:20" ht="66.599999999999994" x14ac:dyDescent="0.3">
      <c r="A5" s="25" t="s">
        <v>32</v>
      </c>
      <c r="B5" s="40">
        <v>4686.5283399999998</v>
      </c>
      <c r="C5" s="40"/>
      <c r="D5" s="40"/>
      <c r="E5" s="40"/>
      <c r="F5" s="40"/>
      <c r="G5" s="40">
        <v>16897.380519999999</v>
      </c>
      <c r="H5" s="40"/>
      <c r="I5" s="40"/>
      <c r="J5" s="40">
        <v>6616.3</v>
      </c>
      <c r="K5" s="40"/>
      <c r="L5" s="40"/>
      <c r="M5" s="40"/>
      <c r="N5" s="40"/>
      <c r="O5" s="40"/>
      <c r="P5" s="26">
        <v>28200.208859999999</v>
      </c>
      <c r="Q5" s="27"/>
      <c r="R5" s="27"/>
      <c r="S5" s="27"/>
      <c r="T5" s="27"/>
    </row>
    <row r="6" spans="1:20" ht="66.599999999999994" x14ac:dyDescent="0.3">
      <c r="A6" s="25" t="s">
        <v>33</v>
      </c>
      <c r="B6" s="40"/>
      <c r="C6" s="40"/>
      <c r="D6" s="40"/>
      <c r="E6" s="40"/>
      <c r="F6" s="40"/>
      <c r="G6" s="40"/>
      <c r="H6" s="40">
        <v>89.638630000000006</v>
      </c>
      <c r="I6" s="40">
        <v>91.8</v>
      </c>
      <c r="J6" s="40"/>
      <c r="K6" s="40"/>
      <c r="L6" s="40"/>
      <c r="M6" s="40"/>
      <c r="N6" s="40"/>
      <c r="O6" s="40"/>
      <c r="P6" s="26">
        <v>181.43862999999999</v>
      </c>
      <c r="Q6" s="27"/>
      <c r="R6" s="27"/>
      <c r="S6" s="27"/>
      <c r="T6" s="27"/>
    </row>
    <row r="7" spans="1:20" ht="53.4" x14ac:dyDescent="0.3">
      <c r="A7" s="25" t="s">
        <v>34</v>
      </c>
      <c r="B7" s="40"/>
      <c r="C7" s="40"/>
      <c r="D7" s="40"/>
      <c r="E7" s="40"/>
      <c r="F7" s="40"/>
      <c r="G7" s="40"/>
      <c r="H7" s="40"/>
      <c r="I7" s="40"/>
      <c r="J7" s="40">
        <v>42821</v>
      </c>
      <c r="K7" s="40"/>
      <c r="L7" s="40"/>
      <c r="M7" s="40"/>
      <c r="N7" s="40"/>
      <c r="O7" s="40"/>
      <c r="P7" s="26">
        <v>42821</v>
      </c>
      <c r="Q7" s="27"/>
      <c r="R7" s="27"/>
      <c r="S7" s="27"/>
      <c r="T7" s="27"/>
    </row>
    <row r="8" spans="1:20" ht="40.200000000000003" x14ac:dyDescent="0.3">
      <c r="A8" s="25" t="s">
        <v>35</v>
      </c>
      <c r="B8" s="40"/>
      <c r="C8" s="40"/>
      <c r="D8" s="40">
        <v>48.640479999999997</v>
      </c>
      <c r="E8" s="40"/>
      <c r="F8" s="40"/>
      <c r="G8" s="40"/>
      <c r="H8" s="40"/>
      <c r="I8" s="40"/>
      <c r="J8" s="40"/>
      <c r="K8" s="40"/>
      <c r="L8" s="40">
        <v>63.174959999999999</v>
      </c>
      <c r="M8" s="40"/>
      <c r="N8" s="40"/>
      <c r="O8" s="40"/>
      <c r="P8" s="26">
        <v>111.81544</v>
      </c>
      <c r="Q8" s="27"/>
      <c r="R8" s="27"/>
      <c r="S8" s="27"/>
      <c r="T8" s="27"/>
    </row>
    <row r="9" spans="1:20" ht="27" x14ac:dyDescent="0.3">
      <c r="A9" s="25" t="s">
        <v>36</v>
      </c>
      <c r="B9" s="40"/>
      <c r="C9" s="40"/>
      <c r="D9" s="40"/>
      <c r="E9" s="40"/>
      <c r="F9" s="40">
        <v>35.65</v>
      </c>
      <c r="G9" s="40"/>
      <c r="H9" s="40">
        <v>46.118000000000002</v>
      </c>
      <c r="I9" s="40"/>
      <c r="J9" s="40"/>
      <c r="K9" s="40"/>
      <c r="L9" s="40"/>
      <c r="M9" s="40">
        <v>2.61</v>
      </c>
      <c r="N9" s="40"/>
      <c r="O9" s="40">
        <v>18.356000000000002</v>
      </c>
      <c r="P9" s="26">
        <v>102.73399999999999</v>
      </c>
      <c r="Q9" s="27"/>
      <c r="R9" s="27"/>
      <c r="S9" s="27"/>
      <c r="T9" s="27"/>
    </row>
    <row r="10" spans="1:20" ht="79.8" x14ac:dyDescent="0.3">
      <c r="A10" s="25" t="s">
        <v>37</v>
      </c>
      <c r="B10" s="40"/>
      <c r="C10" s="40"/>
      <c r="D10" s="40">
        <v>1319.5</v>
      </c>
      <c r="E10" s="40"/>
      <c r="F10" s="40"/>
      <c r="G10" s="40"/>
      <c r="H10" s="40"/>
      <c r="I10" s="40"/>
      <c r="J10" s="40"/>
      <c r="K10" s="40"/>
      <c r="L10" s="40"/>
      <c r="M10" s="40"/>
      <c r="N10" s="40"/>
      <c r="O10" s="40"/>
      <c r="P10" s="26">
        <v>1319.5</v>
      </c>
      <c r="Q10" s="27"/>
      <c r="R10" s="27"/>
      <c r="S10" s="27"/>
      <c r="T10" s="27"/>
    </row>
    <row r="11" spans="1:20" x14ac:dyDescent="0.3">
      <c r="A11" s="33" t="s">
        <v>38</v>
      </c>
      <c r="B11" s="41">
        <v>5436.5283399999998</v>
      </c>
      <c r="C11" s="41">
        <v>736.072</v>
      </c>
      <c r="D11" s="41">
        <v>1448.14048</v>
      </c>
      <c r="E11" s="41">
        <v>1840.49065</v>
      </c>
      <c r="F11" s="41">
        <v>35.65</v>
      </c>
      <c r="G11" s="41">
        <v>17147.380519999999</v>
      </c>
      <c r="H11" s="41">
        <v>135.75663</v>
      </c>
      <c r="I11" s="41">
        <v>91.8</v>
      </c>
      <c r="J11" s="41">
        <v>55001.131410000002</v>
      </c>
      <c r="K11" s="41"/>
      <c r="L11" s="41">
        <v>63.174959999999999</v>
      </c>
      <c r="M11" s="41">
        <v>102.61</v>
      </c>
      <c r="N11" s="41">
        <v>36</v>
      </c>
      <c r="O11" s="41">
        <v>126.946</v>
      </c>
      <c r="P11" s="26">
        <v>82201.680989999993</v>
      </c>
      <c r="Q11" s="34"/>
      <c r="R11" s="34"/>
      <c r="S11" s="34"/>
      <c r="T11" s="34"/>
    </row>
    <row r="13" spans="1:20" x14ac:dyDescent="0.3">
      <c r="A13" s="37" t="s">
        <v>30</v>
      </c>
      <c r="B13" s="36">
        <f>Учреждения!B63+'Муниципальные районы'!P11</f>
        <v>915077.85826999997</v>
      </c>
    </row>
    <row r="14" spans="1:20" ht="32.25" customHeight="1" x14ac:dyDescent="0.3">
      <c r="A14" s="37" t="str">
        <f>CONCATENATE("Остатки бюджетных средств на ",C2,"г.")</f>
        <v>Остатки бюджетных средств на 12.08.2016г.</v>
      </c>
      <c r="B14" s="36">
        <v>3353887.7</v>
      </c>
    </row>
  </sheetData>
  <pageMargins left="0.23622047244094491" right="0.23622047244094491"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2016-08-15T03:55:44Z</dcterms:modified>
</cp:coreProperties>
</file>