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Учреждения!$23:$24</definedName>
    <definedName name="_xlnm.Print_Area" localSheetId="1">'Муниципальные районы'!$A$1:$P$17</definedName>
    <definedName name="_xlnm.Print_Area" localSheetId="0">Учреждения!$A$1:$E$67</definedName>
  </definedNames>
  <calcPr calcId="162913" refMode="R1C1"/>
</workbook>
</file>

<file path=xl/calcChain.xml><?xml version="1.0" encoding="utf-8"?>
<calcChain xmlns="http://schemas.openxmlformats.org/spreadsheetml/2006/main">
  <c r="E21" i="1" l="1"/>
  <c r="E8" i="1" s="1"/>
  <c r="E9" i="1"/>
  <c r="E16" i="1"/>
  <c r="E12" i="1"/>
  <c r="E11" i="1"/>
  <c r="E17" i="1"/>
  <c r="E18" i="1"/>
  <c r="E14" i="1"/>
  <c r="E20" i="1"/>
  <c r="E13" i="1"/>
  <c r="E19" i="1"/>
  <c r="E15" i="1"/>
  <c r="E10" i="1"/>
  <c r="B15" i="2"/>
  <c r="E5" i="1"/>
  <c r="B16" i="2"/>
  <c r="A2" i="2" l="1"/>
  <c r="B2" i="2" s="1"/>
  <c r="C2" i="2" s="1"/>
  <c r="A16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<sst xmlns="http://schemas.openxmlformats.org/spreadsheetml/2006/main" count="96" uniqueCount="95">
  <si>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</si>
  <si>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</si>
  <si>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</si>
  <si>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</si>
  <si>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</si>
  <si>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</si>
  <si>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</si>
  <si>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</si>
  <si>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</si>
  <si>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</si>
  <si>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</si>
  <si>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</si>
  <si>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</si>
  <si>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</si>
  <si>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</si>
  <si>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</si>
  <si>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</si>
  <si>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</si>
  <si>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</si>
  <si>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</si>
  <si>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</si>
  <si>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</si>
  <si>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</si>
  <si>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</si>
  <si>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</si>
  <si>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</si>
  <si>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</si>
  <si>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</si>
  <si>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</si>
  <si>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</si>
  <si>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</si>
  <si>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</si>
  <si>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</si>
  <si>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</si>
  <si>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</si>
  <si>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</si>
  <si>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</si>
  <si>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</si>
  <si>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</si>
  <si>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</si>
  <si>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Всего:</t>
  </si>
  <si>
    <t>01.02.2018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</si>
  <si>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</si>
  <si>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</si>
  <si>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</si>
  <si>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</si>
  <si>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</si>
  <si>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</si>
  <si>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</si>
  <si>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</si>
  <si>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</si>
  <si>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</si>
  <si>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</si>
  <si>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</si>
  <si>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</si>
  <si>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</si>
  <si>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</si>
  <si>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</si>
  <si>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</si>
  <si>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</si>
  <si>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</si>
  <si>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</si>
  <si>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</si>
  <si>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</si>
  <si>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</si>
  <si>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</si>
  <si>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</si>
  <si>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</si>
  <si>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</si>
  <si>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</si>
  <si>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</si>
  <si>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</si>
  <si>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</si>
  <si>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</si>
  <si>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</si>
  <si>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</si>
  <si>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</si>
  <si>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</si>
  <si>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</si>
  <si>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</si>
  <si>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</si>
  <si>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</si>
  <si>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ИТОГО</t>
  </si>
  <si>
    <t>26.01.2018</t>
  </si>
  <si>
    <t xml:space="preserve"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 </t>
  </si>
  <si>
    <t>Единая субвенция бюджетам субъектов Российской Федерации и бюджету г. Байконура</t>
  </si>
  <si>
    <t>Субвенции бюджетам субъектов Российской Федерации на оплату жилищно-коммунальных услуг отдельным категориям граждан</t>
  </si>
  <si>
    <t>Межбюджетные трансферты, передаваемые бюджетам субъектов Российской Федерации на выплату региональной доплаты к пенсии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</si>
  <si>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</si>
  <si>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Возврат остатков субсидий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субъектов Российской Федерации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</si>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</sst>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4" fontId="0" fillId="0" borderId="0" xfId="0" applyNumberFormat="1"/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0" fontId="14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/>
    <xf numFmtId="0" fontId="15" fillId="0" borderId="4" xfId="0" applyFont="1" applyBorder="1" applyAlignment="1">
      <alignment wrapText="1"/>
    </xf>
    <xf numFmtId="0" fontId="17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6" fillId="0" borderId="0" xfId="0" applyNumberFormat="1" applyFont="1"/>
    <xf numFmtId="0" fontId="18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left" vertical="center" wrapText="1"/>
    </xf>
    <xf numFmtId="0" fontId="19" fillId="0" borderId="0" xfId="0" applyFont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BreakPreview" zoomScaleNormal="100" zoomScaleSheetLayoutView="100" workbookViewId="0">
      <selection activeCell="E22" sqref="E22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1" t="s">
        <v>0</v>
      </c>
      <c r="B1" s="41"/>
      <c r="C1" s="41"/>
      <c r="D1" s="41"/>
      <c r="E1" s="41"/>
      <c r="F1" s="30" t="s">
        <v>83</v>
      </c>
      <c r="G1" s="31" t="str">
        <f>TEXT(F1,"[$-FC19]ДД ММММ")</f>
        <v>26 января</v>
      </c>
      <c r="H1" s="31" t="str">
        <f>TEXT(F1,"[$-FC19]ДД.ММ.ГГГ \г")</f>
        <v>26.01.2018 г</v>
      </c>
    </row>
    <row r="2" spans="1:9" ht="15.6" x14ac:dyDescent="0.3">
      <c r="A2" s="41" t="str">
        <f>CONCATENATE("с ",G1," по ",G2,"ода")</f>
        <v>с 26 января по 01 февраля 2018 года</v>
      </c>
      <c r="B2" s="41"/>
      <c r="C2" s="41"/>
      <c r="D2" s="41"/>
      <c r="E2" s="41"/>
      <c r="F2" s="30" t="s">
        <v>41</v>
      </c>
      <c r="G2" s="31" t="str">
        <f>TEXT(F2,"[$-FC19]ДД ММММ ГГГ \г")</f>
        <v>01 февраля 2018 г</v>
      </c>
      <c r="H2" s="31" t="str">
        <f>TEXT(F2,"[$-FC19]ДД.ММ.ГГГ \г")</f>
        <v>01.02.2018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2" t="str">
        <f>CONCATENATE("Остатки средств на ",H1,".")</f>
        <v>Остатки средств на 26.01.2018 г.</v>
      </c>
      <c r="B5" s="43"/>
      <c r="C5" s="43"/>
      <c r="D5" s="44"/>
      <c r="E5" s="8">
        <f>2143075.4</f>
        <v>2143075.4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1" t="s">
        <v>2</v>
      </c>
      <c r="B7" s="52"/>
      <c r="C7" s="52"/>
      <c r="D7" s="52"/>
      <c r="E7" s="13"/>
    </row>
    <row r="8" spans="1:9" x14ac:dyDescent="0.3">
      <c r="A8" s="46" t="s">
        <v>3</v>
      </c>
      <c r="B8" s="52"/>
      <c r="C8" s="52"/>
      <c r="D8" s="52"/>
      <c r="E8" s="9">
        <f>E21-E9</f>
        <v>573152.24360000028</v>
      </c>
    </row>
    <row r="9" spans="1:9" x14ac:dyDescent="0.3">
      <c r="A9" s="53" t="s">
        <v>4</v>
      </c>
      <c r="B9" s="52"/>
      <c r="C9" s="52"/>
      <c r="D9" s="52"/>
      <c r="E9" s="14">
        <f>SUM(E10:E20)</f>
        <v>55202.6</v>
      </c>
    </row>
    <row r="10" spans="1:9" ht="27.6" customHeight="1" x14ac:dyDescent="0.3">
      <c r="A10" s="53" t="s">
        <v>84</v>
      </c>
      <c r="B10" s="52"/>
      <c r="C10" s="52"/>
      <c r="D10" s="52"/>
      <c r="E10" s="14">
        <f>-28.9</f>
        <v>-28.9</v>
      </c>
    </row>
    <row r="11" spans="1:9" x14ac:dyDescent="0.3">
      <c r="A11" s="53" t="s">
        <v>85</v>
      </c>
      <c r="B11" s="52"/>
      <c r="C11" s="52"/>
      <c r="D11" s="52"/>
      <c r="E11" s="14">
        <f>5.3+4922.7+1308.9+2491.5+650</f>
        <v>9378.4</v>
      </c>
    </row>
    <row r="12" spans="1:9" ht="27.6" customHeight="1" x14ac:dyDescent="0.3">
      <c r="A12" s="53" t="s">
        <v>86</v>
      </c>
      <c r="B12" s="52"/>
      <c r="C12" s="52"/>
      <c r="D12" s="52"/>
      <c r="E12" s="14">
        <f>25.5+20297.8+10.4</f>
        <v>20333.7</v>
      </c>
    </row>
    <row r="13" spans="1:9" ht="27" customHeight="1" x14ac:dyDescent="0.3">
      <c r="A13" s="53" t="s">
        <v>87</v>
      </c>
      <c r="B13" s="52"/>
      <c r="C13" s="52"/>
      <c r="D13" s="52"/>
      <c r="E13" s="14">
        <f>18048.9+22.9</f>
        <v>18071.800000000003</v>
      </c>
    </row>
    <row r="14" spans="1:9" ht="28.8" customHeight="1" x14ac:dyDescent="0.3">
      <c r="A14" s="53" t="s">
        <v>88</v>
      </c>
      <c r="B14" s="52"/>
      <c r="C14" s="52"/>
      <c r="D14" s="52"/>
      <c r="E14" s="14">
        <f>-71.2-235.4-0.1-4.6-3334.4</f>
        <v>-3645.7000000000003</v>
      </c>
    </row>
    <row r="15" spans="1:9" ht="42" customHeight="1" x14ac:dyDescent="0.3">
      <c r="A15" s="53" t="s">
        <v>89</v>
      </c>
      <c r="B15" s="52"/>
      <c r="C15" s="52"/>
      <c r="D15" s="52"/>
      <c r="E15" s="14">
        <f>-158.6</f>
        <v>-158.6</v>
      </c>
    </row>
    <row r="16" spans="1:9" ht="28.2" customHeight="1" x14ac:dyDescent="0.3">
      <c r="A16" s="53" t="s">
        <v>90</v>
      </c>
      <c r="B16" s="52"/>
      <c r="C16" s="52"/>
      <c r="D16" s="52"/>
      <c r="E16" s="14">
        <f>908.6+260.5+97.5+44.4</f>
        <v>1311</v>
      </c>
    </row>
    <row r="17" spans="1:5" ht="27.6" customHeight="1" x14ac:dyDescent="0.3">
      <c r="A17" s="53" t="s">
        <v>91</v>
      </c>
      <c r="B17" s="52"/>
      <c r="C17" s="52"/>
      <c r="D17" s="52"/>
      <c r="E17" s="14">
        <f>1008.8+205.7+1028.7+2972.6</f>
        <v>5215.7999999999993</v>
      </c>
    </row>
    <row r="18" spans="1:5" ht="27" customHeight="1" x14ac:dyDescent="0.3">
      <c r="A18" s="56" t="s">
        <v>92</v>
      </c>
      <c r="B18" s="57"/>
      <c r="C18" s="57"/>
      <c r="D18" s="58"/>
      <c r="E18" s="14">
        <f>18.6+97.5</f>
        <v>116.1</v>
      </c>
    </row>
    <row r="19" spans="1:5" ht="42.6" customHeight="1" x14ac:dyDescent="0.3">
      <c r="A19" s="56" t="s">
        <v>93</v>
      </c>
      <c r="B19" s="57"/>
      <c r="C19" s="57"/>
      <c r="D19" s="58"/>
      <c r="E19" s="14">
        <f>4046.8</f>
        <v>4046.8</v>
      </c>
    </row>
    <row r="20" spans="1:5" ht="28.8" customHeight="1" x14ac:dyDescent="0.3">
      <c r="A20" s="56" t="s">
        <v>94</v>
      </c>
      <c r="B20" s="57"/>
      <c r="C20" s="57"/>
      <c r="D20" s="58"/>
      <c r="E20" s="14">
        <f>208.3+353.9</f>
        <v>562.20000000000005</v>
      </c>
    </row>
    <row r="21" spans="1:5" x14ac:dyDescent="0.3">
      <c r="A21" s="45" t="s">
        <v>5</v>
      </c>
      <c r="B21" s="46"/>
      <c r="C21" s="46"/>
      <c r="D21" s="46"/>
      <c r="E21" s="13">
        <f>'Муниципальные районы'!B16-Учреждения!E5+'Муниципальные районы'!B15</f>
        <v>628354.84360000025</v>
      </c>
    </row>
    <row r="22" spans="1:5" x14ac:dyDescent="0.3">
      <c r="A22" s="15"/>
      <c r="B22" s="16"/>
      <c r="C22" s="16"/>
      <c r="D22" s="6"/>
      <c r="E22" s="17"/>
    </row>
    <row r="23" spans="1:5" x14ac:dyDescent="0.3">
      <c r="A23" s="47" t="s">
        <v>14</v>
      </c>
      <c r="B23" s="49" t="s">
        <v>6</v>
      </c>
      <c r="C23" s="50" t="s">
        <v>7</v>
      </c>
      <c r="D23" s="50"/>
      <c r="E23" s="50"/>
    </row>
    <row r="24" spans="1:5" ht="82.8" x14ac:dyDescent="0.3">
      <c r="A24" s="48"/>
      <c r="B24" s="49"/>
      <c r="C24" s="18" t="s">
        <v>8</v>
      </c>
      <c r="D24" s="18" t="s">
        <v>9</v>
      </c>
      <c r="E24" s="18" t="s">
        <v>10</v>
      </c>
    </row>
    <row r="25" spans="1:5" x14ac:dyDescent="0.3">
      <c r="A25" s="19" t="s">
        <v>42</v>
      </c>
      <c r="B25" s="20">
        <v>17766.698810000002</v>
      </c>
      <c r="C25" s="20">
        <v>12890.942999999999</v>
      </c>
      <c r="D25" s="20">
        <v>3937.1041100000002</v>
      </c>
      <c r="E25" s="20"/>
    </row>
    <row r="26" spans="1:5" x14ac:dyDescent="0.3">
      <c r="A26" s="19" t="s">
        <v>43</v>
      </c>
      <c r="B26" s="20">
        <v>5900.1610000000001</v>
      </c>
      <c r="C26" s="20">
        <v>3600</v>
      </c>
      <c r="D26" s="20">
        <v>1200</v>
      </c>
      <c r="E26" s="20"/>
    </row>
    <row r="27" spans="1:5" x14ac:dyDescent="0.3">
      <c r="A27" s="19" t="s">
        <v>44</v>
      </c>
      <c r="B27" s="20">
        <v>2000</v>
      </c>
      <c r="C27" s="20">
        <v>2000</v>
      </c>
      <c r="D27" s="20"/>
      <c r="E27" s="20"/>
    </row>
    <row r="28" spans="1:5" x14ac:dyDescent="0.3">
      <c r="A28" s="19" t="s">
        <v>45</v>
      </c>
      <c r="B28" s="20">
        <v>39006.721899999997</v>
      </c>
      <c r="C28" s="20">
        <v>15696.552</v>
      </c>
      <c r="D28" s="20">
        <v>1440.924</v>
      </c>
      <c r="E28" s="20"/>
    </row>
    <row r="29" spans="1:5" ht="27.6" x14ac:dyDescent="0.3">
      <c r="A29" s="19" t="s">
        <v>46</v>
      </c>
      <c r="B29" s="20">
        <v>10688.929</v>
      </c>
      <c r="C29" s="20">
        <v>1030</v>
      </c>
      <c r="D29" s="20">
        <v>361.3</v>
      </c>
      <c r="E29" s="20"/>
    </row>
    <row r="30" spans="1:5" x14ac:dyDescent="0.3">
      <c r="A30" s="19" t="s">
        <v>47</v>
      </c>
      <c r="B30" s="20">
        <v>4346.5124500000002</v>
      </c>
      <c r="C30" s="20"/>
      <c r="D30" s="20"/>
      <c r="E30" s="20"/>
    </row>
    <row r="31" spans="1:5" x14ac:dyDescent="0.3">
      <c r="A31" s="19" t="s">
        <v>48</v>
      </c>
      <c r="B31" s="20">
        <v>143.71366</v>
      </c>
      <c r="C31" s="20"/>
      <c r="D31" s="20"/>
      <c r="E31" s="20"/>
    </row>
    <row r="32" spans="1:5" ht="27.6" x14ac:dyDescent="0.3">
      <c r="A32" s="19" t="s">
        <v>49</v>
      </c>
      <c r="B32" s="20">
        <v>89634.620519999997</v>
      </c>
      <c r="C32" s="20">
        <v>1700</v>
      </c>
      <c r="D32" s="20">
        <v>565</v>
      </c>
      <c r="E32" s="20"/>
    </row>
    <row r="33" spans="1:5" x14ac:dyDescent="0.3">
      <c r="A33" s="19" t="s">
        <v>50</v>
      </c>
      <c r="B33" s="20">
        <v>1310</v>
      </c>
      <c r="C33" s="20">
        <v>600</v>
      </c>
      <c r="D33" s="20">
        <v>500</v>
      </c>
      <c r="E33" s="20"/>
    </row>
    <row r="34" spans="1:5" x14ac:dyDescent="0.3">
      <c r="A34" s="19" t="s">
        <v>51</v>
      </c>
      <c r="B34" s="20">
        <v>8870</v>
      </c>
      <c r="C34" s="20">
        <v>5970</v>
      </c>
      <c r="D34" s="20">
        <v>2200</v>
      </c>
      <c r="E34" s="20"/>
    </row>
    <row r="35" spans="1:5" x14ac:dyDescent="0.3">
      <c r="A35" s="19" t="s">
        <v>52</v>
      </c>
      <c r="B35" s="20">
        <v>168183.15549999999</v>
      </c>
      <c r="C35" s="20">
        <v>4762.0225</v>
      </c>
      <c r="D35" s="20">
        <v>1961.4752000000001</v>
      </c>
      <c r="E35" s="20">
        <v>2.5</v>
      </c>
    </row>
    <row r="36" spans="1:5" x14ac:dyDescent="0.3">
      <c r="A36" s="19" t="s">
        <v>53</v>
      </c>
      <c r="B36" s="20">
        <v>143820.36012999999</v>
      </c>
      <c r="C36" s="20">
        <v>15103.779829999999</v>
      </c>
      <c r="D36" s="20">
        <v>3153.3272000000002</v>
      </c>
      <c r="E36" s="20">
        <v>6597.7024000000001</v>
      </c>
    </row>
    <row r="37" spans="1:5" x14ac:dyDescent="0.3">
      <c r="A37" s="19" t="s">
        <v>54</v>
      </c>
      <c r="B37" s="20">
        <v>218435.22831000001</v>
      </c>
      <c r="C37" s="20">
        <v>14035.81827</v>
      </c>
      <c r="D37" s="20"/>
      <c r="E37" s="20">
        <v>181475.11954000001</v>
      </c>
    </row>
    <row r="38" spans="1:5" x14ac:dyDescent="0.3">
      <c r="A38" s="19" t="s">
        <v>55</v>
      </c>
      <c r="B38" s="20">
        <v>19217.741160000001</v>
      </c>
      <c r="C38" s="20">
        <v>1500</v>
      </c>
      <c r="D38" s="20">
        <v>470</v>
      </c>
      <c r="E38" s="20"/>
    </row>
    <row r="39" spans="1:5" ht="27.6" x14ac:dyDescent="0.3">
      <c r="A39" s="19" t="s">
        <v>56</v>
      </c>
      <c r="B39" s="20">
        <v>1447.6363100000001</v>
      </c>
      <c r="C39" s="20">
        <v>850</v>
      </c>
      <c r="D39" s="20"/>
      <c r="E39" s="20"/>
    </row>
    <row r="40" spans="1:5" x14ac:dyDescent="0.3">
      <c r="A40" s="19" t="s">
        <v>57</v>
      </c>
      <c r="B40" s="20">
        <v>22</v>
      </c>
      <c r="C40" s="20">
        <v>-33.5</v>
      </c>
      <c r="D40" s="20"/>
      <c r="E40" s="20"/>
    </row>
    <row r="41" spans="1:5" x14ac:dyDescent="0.3">
      <c r="A41" s="19" t="s">
        <v>58</v>
      </c>
      <c r="B41" s="20">
        <v>7226.4160000000002</v>
      </c>
      <c r="C41" s="20">
        <v>2840</v>
      </c>
      <c r="D41" s="20">
        <v>1200</v>
      </c>
      <c r="E41" s="20"/>
    </row>
    <row r="42" spans="1:5" x14ac:dyDescent="0.3">
      <c r="A42" s="19" t="s">
        <v>59</v>
      </c>
      <c r="B42" s="20">
        <v>2556.5957199999998</v>
      </c>
      <c r="C42" s="20">
        <v>1798.5382199999999</v>
      </c>
      <c r="D42" s="20">
        <v>646.13050999999996</v>
      </c>
      <c r="E42" s="20"/>
    </row>
    <row r="43" spans="1:5" x14ac:dyDescent="0.3">
      <c r="A43" s="19" t="s">
        <v>60</v>
      </c>
      <c r="B43" s="20">
        <v>1831.5646099999999</v>
      </c>
      <c r="C43" s="20">
        <v>1171.2129500000001</v>
      </c>
      <c r="D43" s="20">
        <v>591.35166000000004</v>
      </c>
      <c r="E43" s="20"/>
    </row>
    <row r="44" spans="1:5" ht="27.6" x14ac:dyDescent="0.3">
      <c r="A44" s="19" t="s">
        <v>61</v>
      </c>
      <c r="B44" s="20">
        <v>14220.84474</v>
      </c>
      <c r="C44" s="20">
        <v>6000.4660000000003</v>
      </c>
      <c r="D44" s="20">
        <v>2806.7</v>
      </c>
      <c r="E44" s="20">
        <v>4944.66266</v>
      </c>
    </row>
    <row r="45" spans="1:5" x14ac:dyDescent="0.3">
      <c r="A45" s="19" t="s">
        <v>62</v>
      </c>
      <c r="B45" s="20">
        <v>540.024</v>
      </c>
      <c r="C45" s="20"/>
      <c r="D45" s="20"/>
      <c r="E45" s="20"/>
    </row>
    <row r="46" spans="1:5" x14ac:dyDescent="0.3">
      <c r="A46" s="19" t="s">
        <v>63</v>
      </c>
      <c r="B46" s="20">
        <v>24510.06914</v>
      </c>
      <c r="C46" s="20">
        <v>1106.5830000000001</v>
      </c>
      <c r="D46" s="20">
        <v>326.327</v>
      </c>
      <c r="E46" s="20"/>
    </row>
    <row r="47" spans="1:5" x14ac:dyDescent="0.3">
      <c r="A47" s="19" t="s">
        <v>64</v>
      </c>
      <c r="B47" s="20">
        <v>2490.2939999999999</v>
      </c>
      <c r="C47" s="20">
        <v>2490</v>
      </c>
      <c r="D47" s="20"/>
      <c r="E47" s="20"/>
    </row>
    <row r="48" spans="1:5" x14ac:dyDescent="0.3">
      <c r="A48" s="19" t="s">
        <v>65</v>
      </c>
      <c r="B48" s="20">
        <v>300</v>
      </c>
      <c r="C48" s="20">
        <v>300</v>
      </c>
      <c r="D48" s="20"/>
      <c r="E48" s="20"/>
    </row>
    <row r="49" spans="1:5" x14ac:dyDescent="0.3">
      <c r="A49" s="19" t="s">
        <v>66</v>
      </c>
      <c r="B49" s="20">
        <v>631.02</v>
      </c>
      <c r="C49" s="20">
        <v>265</v>
      </c>
      <c r="D49" s="20">
        <v>342</v>
      </c>
      <c r="E49" s="20"/>
    </row>
    <row r="50" spans="1:5" x14ac:dyDescent="0.3">
      <c r="A50" s="19" t="s">
        <v>67</v>
      </c>
      <c r="B50" s="20">
        <v>3077.40587</v>
      </c>
      <c r="C50" s="20">
        <v>2348.5461700000001</v>
      </c>
      <c r="D50" s="20">
        <v>699.32327999999995</v>
      </c>
      <c r="E50" s="20"/>
    </row>
    <row r="51" spans="1:5" x14ac:dyDescent="0.3">
      <c r="A51" s="19" t="s">
        <v>68</v>
      </c>
      <c r="B51" s="20">
        <v>1185.53899</v>
      </c>
      <c r="C51" s="20">
        <v>805.05107999999996</v>
      </c>
      <c r="D51" s="20">
        <v>380.48791</v>
      </c>
      <c r="E51" s="20"/>
    </row>
    <row r="52" spans="1:5" x14ac:dyDescent="0.3">
      <c r="A52" s="19" t="s">
        <v>69</v>
      </c>
      <c r="B52" s="20">
        <v>120</v>
      </c>
      <c r="C52" s="20">
        <v>100</v>
      </c>
      <c r="D52" s="20">
        <v>20</v>
      </c>
      <c r="E52" s="20"/>
    </row>
    <row r="53" spans="1:5" x14ac:dyDescent="0.3">
      <c r="A53" s="19" t="s">
        <v>70</v>
      </c>
      <c r="B53" s="20">
        <v>2828.02585</v>
      </c>
      <c r="C53" s="20">
        <v>2145.6239099999998</v>
      </c>
      <c r="D53" s="20">
        <v>588.8854</v>
      </c>
      <c r="E53" s="20"/>
    </row>
    <row r="54" spans="1:5" x14ac:dyDescent="0.3">
      <c r="A54" s="19" t="s">
        <v>71</v>
      </c>
      <c r="B54" s="20">
        <v>336528.22490999999</v>
      </c>
      <c r="C54" s="20">
        <v>300</v>
      </c>
      <c r="D54" s="20">
        <v>21</v>
      </c>
      <c r="E54" s="20"/>
    </row>
    <row r="55" spans="1:5" x14ac:dyDescent="0.3">
      <c r="A55" s="19" t="s">
        <v>72</v>
      </c>
      <c r="B55" s="20">
        <v>1967.8030000000001</v>
      </c>
      <c r="C55" s="20">
        <v>1439.0129999999999</v>
      </c>
      <c r="D55" s="20">
        <v>528.79</v>
      </c>
      <c r="E55" s="20"/>
    </row>
    <row r="56" spans="1:5" x14ac:dyDescent="0.3">
      <c r="A56" s="19" t="s">
        <v>73</v>
      </c>
      <c r="B56" s="20">
        <v>614.99300000000005</v>
      </c>
      <c r="C56" s="20">
        <v>400</v>
      </c>
      <c r="D56" s="20">
        <v>135</v>
      </c>
      <c r="E56" s="20"/>
    </row>
    <row r="57" spans="1:5" x14ac:dyDescent="0.3">
      <c r="A57" s="19" t="s">
        <v>74</v>
      </c>
      <c r="B57" s="20">
        <v>34924.060749999997</v>
      </c>
      <c r="C57" s="20">
        <v>2052.83</v>
      </c>
      <c r="D57" s="20">
        <v>619.1</v>
      </c>
      <c r="E57" s="20">
        <v>53.746000000000002</v>
      </c>
    </row>
    <row r="58" spans="1:5" x14ac:dyDescent="0.3">
      <c r="A58" s="19" t="s">
        <v>75</v>
      </c>
      <c r="B58" s="20">
        <v>9573.5092000000004</v>
      </c>
      <c r="C58" s="20">
        <v>6511.6860900000001</v>
      </c>
      <c r="D58" s="20">
        <v>2699.9142099999999</v>
      </c>
      <c r="E58" s="20"/>
    </row>
    <row r="59" spans="1:5" x14ac:dyDescent="0.3">
      <c r="A59" s="19" t="s">
        <v>76</v>
      </c>
      <c r="B59" s="20">
        <v>1553.77467</v>
      </c>
      <c r="C59" s="20">
        <v>438.01799999999997</v>
      </c>
      <c r="D59" s="20">
        <v>194.6721</v>
      </c>
      <c r="E59" s="20"/>
    </row>
    <row r="60" spans="1:5" x14ac:dyDescent="0.3">
      <c r="A60" s="19" t="s">
        <v>77</v>
      </c>
      <c r="B60" s="20">
        <v>1589</v>
      </c>
      <c r="C60" s="20">
        <v>946</v>
      </c>
      <c r="D60" s="20">
        <v>384</v>
      </c>
      <c r="E60" s="20"/>
    </row>
    <row r="61" spans="1:5" x14ac:dyDescent="0.3">
      <c r="A61" s="19" t="s">
        <v>78</v>
      </c>
      <c r="B61" s="20">
        <v>6721.04</v>
      </c>
      <c r="C61" s="20">
        <v>700</v>
      </c>
      <c r="D61" s="20">
        <v>200</v>
      </c>
      <c r="E61" s="20"/>
    </row>
    <row r="62" spans="1:5" x14ac:dyDescent="0.3">
      <c r="A62" s="19" t="s">
        <v>79</v>
      </c>
      <c r="B62" s="20">
        <v>24.690999999999999</v>
      </c>
      <c r="C62" s="20"/>
      <c r="D62" s="20"/>
      <c r="E62" s="20"/>
    </row>
    <row r="63" spans="1:5" x14ac:dyDescent="0.3">
      <c r="A63" s="19" t="s">
        <v>80</v>
      </c>
      <c r="B63" s="20">
        <v>622.17747999999995</v>
      </c>
      <c r="C63" s="20">
        <v>345.28617000000003</v>
      </c>
      <c r="D63" s="20">
        <v>141.49242000000001</v>
      </c>
      <c r="E63" s="20"/>
    </row>
    <row r="64" spans="1:5" x14ac:dyDescent="0.3">
      <c r="A64" s="19" t="s">
        <v>81</v>
      </c>
      <c r="B64" s="20">
        <v>300</v>
      </c>
      <c r="C64" s="20">
        <v>200</v>
      </c>
      <c r="D64" s="20">
        <v>100</v>
      </c>
      <c r="E64" s="20"/>
    </row>
    <row r="65" spans="1:5" s="55" customFormat="1" x14ac:dyDescent="0.3">
      <c r="A65" s="54" t="s">
        <v>82</v>
      </c>
      <c r="B65" s="21">
        <v>1186730.55168</v>
      </c>
      <c r="C65" s="21">
        <v>114409.47018999999</v>
      </c>
      <c r="D65" s="21">
        <v>28414.305</v>
      </c>
      <c r="E65" s="21">
        <v>193073.73060000001</v>
      </c>
    </row>
  </sheetData>
  <mergeCells count="21">
    <mergeCell ref="A16:D16"/>
    <mergeCell ref="A17:D17"/>
    <mergeCell ref="A18:D18"/>
    <mergeCell ref="A19:D19"/>
    <mergeCell ref="A20:D20"/>
    <mergeCell ref="A1:E1"/>
    <mergeCell ref="A2:E2"/>
    <mergeCell ref="A5:D5"/>
    <mergeCell ref="A21:D21"/>
    <mergeCell ref="A23:A24"/>
    <mergeCell ref="B23:B24"/>
    <mergeCell ref="C23:E23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view="pageBreakPreview" topLeftCell="A10" zoomScaleNormal="100" zoomScaleSheetLayoutView="100" workbookViewId="0">
      <selection activeCell="B16" sqref="B16"/>
    </sheetView>
  </sheetViews>
  <sheetFormatPr defaultRowHeight="14.4" x14ac:dyDescent="0.3"/>
  <cols>
    <col min="1" max="1" width="38.33203125" customWidth="1"/>
    <col min="2" max="3" width="13.109375" customWidth="1"/>
    <col min="4" max="4" width="13.21875" customWidth="1"/>
    <col min="5" max="5" width="13.109375" customWidth="1"/>
    <col min="6" max="6" width="13" customWidth="1"/>
    <col min="7" max="7" width="13.33203125" customWidth="1"/>
    <col min="8" max="8" width="13.44140625" customWidth="1"/>
    <col min="9" max="9" width="13.109375" customWidth="1"/>
    <col min="10" max="10" width="12.6640625" customWidth="1"/>
    <col min="11" max="11" width="11" customWidth="1"/>
    <col min="12" max="14" width="13.77734375" customWidth="1"/>
    <col min="15" max="15" width="13.6640625" customWidth="1"/>
    <col min="16" max="16" width="11" customWidth="1"/>
  </cols>
  <sheetData>
    <row r="1" spans="1:16" s="28" customFormat="1" ht="15.6" x14ac:dyDescent="0.3">
      <c r="A1" s="39" t="s">
        <v>41</v>
      </c>
      <c r="C1" s="29" t="s">
        <v>13</v>
      </c>
    </row>
    <row r="2" spans="1:16" x14ac:dyDescent="0.3">
      <c r="A2" s="35" t="str">
        <f>TEXT(EndData2,"[$-FC19]ДД.ММ.ГГГ")</f>
        <v>01.02.2018</v>
      </c>
      <c r="B2" s="35">
        <f>A2+1</f>
        <v>43133</v>
      </c>
      <c r="C2" s="40" t="str">
        <f>TEXT(B2,"[$-FC19]ДД.ММ.ГГГ")</f>
        <v>02.02.2018</v>
      </c>
      <c r="P2" s="26" t="s">
        <v>12</v>
      </c>
    </row>
    <row r="3" spans="1:16" s="27" customFormat="1" ht="51.75" customHeight="1" x14ac:dyDescent="0.25">
      <c r="A3" s="32" t="s">
        <v>15</v>
      </c>
      <c r="B3" s="38" t="s">
        <v>16</v>
      </c>
      <c r="C3" s="36" t="s">
        <v>17</v>
      </c>
      <c r="D3" s="36" t="s">
        <v>18</v>
      </c>
      <c r="E3" s="36" t="s">
        <v>19</v>
      </c>
      <c r="F3" s="36" t="s">
        <v>20</v>
      </c>
      <c r="G3" s="36" t="s">
        <v>21</v>
      </c>
      <c r="H3" s="36" t="s">
        <v>22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6" t="s">
        <v>28</v>
      </c>
      <c r="O3" s="36" t="s">
        <v>29</v>
      </c>
      <c r="P3" s="23" t="s">
        <v>11</v>
      </c>
    </row>
    <row r="4" spans="1:16" ht="40.200000000000003" x14ac:dyDescent="0.3">
      <c r="A4" s="24" t="s">
        <v>31</v>
      </c>
      <c r="B4" s="37"/>
      <c r="C4" s="37">
        <v>37.3125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25">
        <v>37.3125</v>
      </c>
    </row>
    <row r="5" spans="1:16" ht="53.4" x14ac:dyDescent="0.3">
      <c r="A5" s="24" t="s">
        <v>32</v>
      </c>
      <c r="B5" s="37">
        <v>587.02200000000005</v>
      </c>
      <c r="C5" s="37">
        <v>300.5</v>
      </c>
      <c r="D5" s="37">
        <v>450</v>
      </c>
      <c r="E5" s="37">
        <v>220.99</v>
      </c>
      <c r="F5" s="37">
        <v>68</v>
      </c>
      <c r="G5" s="37">
        <v>380</v>
      </c>
      <c r="H5" s="37">
        <v>64</v>
      </c>
      <c r="I5" s="37">
        <v>29</v>
      </c>
      <c r="J5" s="37">
        <v>364.084</v>
      </c>
      <c r="K5" s="37">
        <v>72.521000000000001</v>
      </c>
      <c r="L5" s="37">
        <v>66.798000000000002</v>
      </c>
      <c r="M5" s="37">
        <v>120</v>
      </c>
      <c r="N5" s="37">
        <v>73.3</v>
      </c>
      <c r="O5" s="37">
        <v>69.777000000000001</v>
      </c>
      <c r="P5" s="25">
        <v>2865.9920000000002</v>
      </c>
    </row>
    <row r="6" spans="1:16" ht="79.8" x14ac:dyDescent="0.3">
      <c r="A6" s="24" t="s">
        <v>33</v>
      </c>
      <c r="B6" s="37">
        <v>262.05599999999998</v>
      </c>
      <c r="C6" s="37">
        <v>147</v>
      </c>
      <c r="D6" s="37">
        <v>80</v>
      </c>
      <c r="E6" s="37">
        <v>80</v>
      </c>
      <c r="F6" s="37">
        <v>36.9</v>
      </c>
      <c r="G6" s="37">
        <v>78</v>
      </c>
      <c r="H6" s="37">
        <v>103</v>
      </c>
      <c r="I6" s="37">
        <v>29</v>
      </c>
      <c r="J6" s="37">
        <v>182.96899999999999</v>
      </c>
      <c r="K6" s="37">
        <v>37.101999999999997</v>
      </c>
      <c r="L6" s="37">
        <v>33.165999999999997</v>
      </c>
      <c r="M6" s="37">
        <v>40</v>
      </c>
      <c r="N6" s="37">
        <v>41.656999999999996</v>
      </c>
      <c r="O6" s="37">
        <v>35.389000000000003</v>
      </c>
      <c r="P6" s="25">
        <v>1186.239</v>
      </c>
    </row>
    <row r="7" spans="1:16" ht="106.2" x14ac:dyDescent="0.3">
      <c r="A7" s="24" t="s">
        <v>34</v>
      </c>
      <c r="B7" s="37">
        <v>23297.41</v>
      </c>
      <c r="C7" s="37">
        <v>1944.4068</v>
      </c>
      <c r="D7" s="37">
        <v>184.583</v>
      </c>
      <c r="E7" s="37"/>
      <c r="F7" s="37"/>
      <c r="G7" s="37"/>
      <c r="H7" s="37"/>
      <c r="I7" s="37"/>
      <c r="J7" s="37">
        <v>270</v>
      </c>
      <c r="K7" s="37"/>
      <c r="L7" s="37"/>
      <c r="M7" s="37"/>
      <c r="N7" s="37"/>
      <c r="O7" s="37"/>
      <c r="P7" s="25">
        <v>25696.399799999999</v>
      </c>
    </row>
    <row r="8" spans="1:16" ht="93" x14ac:dyDescent="0.3">
      <c r="A8" s="24" t="s">
        <v>35</v>
      </c>
      <c r="B8" s="37"/>
      <c r="C8" s="37">
        <v>3925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25">
        <v>3925</v>
      </c>
    </row>
    <row r="9" spans="1:16" ht="79.8" x14ac:dyDescent="0.3">
      <c r="A9" s="24" t="s">
        <v>36</v>
      </c>
      <c r="B9" s="37">
        <v>174.43227999999999</v>
      </c>
      <c r="C9" s="37">
        <v>171.333</v>
      </c>
      <c r="D9" s="37"/>
      <c r="E9" s="37"/>
      <c r="F9" s="37"/>
      <c r="G9" s="37">
        <v>28.131</v>
      </c>
      <c r="H9" s="37"/>
      <c r="I9" s="37"/>
      <c r="J9" s="37">
        <v>37.6</v>
      </c>
      <c r="K9" s="37"/>
      <c r="L9" s="37"/>
      <c r="M9" s="37">
        <v>9.5</v>
      </c>
      <c r="N9" s="37"/>
      <c r="O9" s="37"/>
      <c r="P9" s="25">
        <v>420.99628000000001</v>
      </c>
    </row>
    <row r="10" spans="1:16" ht="132.6" x14ac:dyDescent="0.3">
      <c r="A10" s="24" t="s">
        <v>37</v>
      </c>
      <c r="B10" s="37">
        <v>59.584000000000003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25">
        <v>59.584000000000003</v>
      </c>
    </row>
    <row r="11" spans="1:16" ht="66.599999999999994" x14ac:dyDescent="0.3">
      <c r="A11" s="24" t="s">
        <v>38</v>
      </c>
      <c r="B11" s="37"/>
      <c r="C11" s="37">
        <v>6888.0839999999998</v>
      </c>
      <c r="D11" s="37">
        <v>3447.5830000000001</v>
      </c>
      <c r="E11" s="37">
        <v>1940</v>
      </c>
      <c r="F11" s="37">
        <v>497.4</v>
      </c>
      <c r="G11" s="37">
        <v>4000</v>
      </c>
      <c r="H11" s="37"/>
      <c r="I11" s="37">
        <v>100</v>
      </c>
      <c r="J11" s="37"/>
      <c r="K11" s="37">
        <v>779.33299999999997</v>
      </c>
      <c r="L11" s="37"/>
      <c r="M11" s="37">
        <v>700</v>
      </c>
      <c r="N11" s="37">
        <v>918.01599999999996</v>
      </c>
      <c r="O11" s="37">
        <v>1476.201</v>
      </c>
      <c r="P11" s="25">
        <v>20746.616999999998</v>
      </c>
    </row>
    <row r="12" spans="1:16" ht="66.599999999999994" x14ac:dyDescent="0.3">
      <c r="A12" s="24" t="s">
        <v>39</v>
      </c>
      <c r="B12" s="37"/>
      <c r="C12" s="37">
        <v>662.75134000000003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25">
        <v>662.75134000000003</v>
      </c>
    </row>
    <row r="13" spans="1:16" x14ac:dyDescent="0.3">
      <c r="A13" s="24" t="s">
        <v>40</v>
      </c>
      <c r="B13" s="37">
        <v>24380.504280000001</v>
      </c>
      <c r="C13" s="37">
        <v>14076.387640000001</v>
      </c>
      <c r="D13" s="37">
        <v>4162.1660000000002</v>
      </c>
      <c r="E13" s="37">
        <v>2240.9899999999998</v>
      </c>
      <c r="F13" s="37">
        <v>602.29999999999995</v>
      </c>
      <c r="G13" s="37">
        <v>4486.1310000000003</v>
      </c>
      <c r="H13" s="37">
        <v>167</v>
      </c>
      <c r="I13" s="37">
        <v>158</v>
      </c>
      <c r="J13" s="37">
        <v>854.65300000000002</v>
      </c>
      <c r="K13" s="37">
        <v>888.95600000000002</v>
      </c>
      <c r="L13" s="37">
        <v>99.963999999999999</v>
      </c>
      <c r="M13" s="37">
        <v>869.5</v>
      </c>
      <c r="N13" s="37">
        <v>1032.973</v>
      </c>
      <c r="O13" s="37">
        <v>1581.367</v>
      </c>
      <c r="P13" s="25">
        <v>55600.891920000002</v>
      </c>
    </row>
    <row r="15" spans="1:16" x14ac:dyDescent="0.3">
      <c r="A15" s="34" t="s">
        <v>30</v>
      </c>
      <c r="B15" s="33">
        <f>Учреждения!B65+'Муниципальные районы'!P13</f>
        <v>1242331.4436000001</v>
      </c>
    </row>
    <row r="16" spans="1:16" ht="32.25" customHeight="1" x14ac:dyDescent="0.3">
      <c r="A16" s="34" t="str">
        <f>CONCATENATE("Остатки бюджетных средств на ",C2,"г.")</f>
        <v>Остатки бюджетных средств на 02.02.2018г.</v>
      </c>
      <c r="B16" s="33">
        <f>1529098.8</f>
        <v>1529098.8</v>
      </c>
    </row>
  </sheetData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2018-02-05T03:53:56Z</dcterms:modified>
</cp:coreProperties>
</file>