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Учреждения!$29:$30</definedName>
    <definedName name="_xlnm.Print_Area" localSheetId="1">'Муниципальные районы'!$A$1:$P$23</definedName>
    <definedName name="_xlnm.Print_Area" localSheetId="0">Учреждения!$A$1:$E$71</definedName>
  </definedNames>
  <calcPr calcId="162913" refMode="R1C1"/>
</workbook>
</file>

<file path=xl/calcChain.xml><?xml version="1.0" encoding="utf-8"?>
<calcChain xmlns="http://schemas.openxmlformats.org/spreadsheetml/2006/main">
  <c r="B22" i="2" l="1"/>
  <c r="B21" i="2"/>
  <c r="E27" i="1" s="1"/>
  <c r="E8" i="1" s="1"/>
  <c r="E9" i="1"/>
  <c r="E13" i="1"/>
  <c r="E12" i="1"/>
  <c r="E20" i="1"/>
  <c r="E26" i="1"/>
  <c r="E19" i="1"/>
  <c r="E17" i="1"/>
  <c r="E16" i="1"/>
  <c r="E24" i="1"/>
  <c r="E11" i="1"/>
  <c r="E25" i="1"/>
  <c r="E15" i="1"/>
  <c r="E23" i="1"/>
  <c r="E22" i="1"/>
  <c r="E21" i="1"/>
  <c r="E18" i="1"/>
  <c r="E14" i="1"/>
  <c r="E10" i="1"/>
  <c r="A2" i="2" l="1"/>
  <c r="B2" i="2" s="1"/>
  <c r="C2" i="2" s="1"/>
  <c r="A22" i="2" s="1"/>
  <c r="H1" i="1" l="1"/>
  <c r="A5" i="1" s="1"/>
  <c r="H2" i="1"/>
  <c r="G1" i="1"/>
  <c r="G2" i="1"/>
  <c r="A2" i="1" l="1"/>
</calcChain>
</file>

<file path=xl/sharedStrings.xml><?xml version="1.0" encoding="utf-8"?>
<sst xmlns="http://schemas.openxmlformats.org/spreadsheetml/2006/main" count="106" uniqueCount="105">
  <si>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</si>
  <si>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</si>
  <si>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</si>
  <si>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</si>
  <si>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</si>
  <si>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</si>
  <si>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</si>
  <si>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</si>
  <si>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</si>
  <si>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</si>
  <si>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</si>
  <si>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</si>
  <si>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</si>
  <si>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</si>
  <si>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</si>
  <si>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</si>
  <si>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</si>
  <si>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</si>
  <si>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</si>
  <si>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</si>
  <si>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</si>
  <si>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</si>
  <si>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</si>
  <si>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</si>
  <si>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</si>
  <si>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</si>
  <si>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</si>
  <si>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</si>
  <si>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</si>
  <si>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</si>
  <si>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</si>
  <si>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поселений</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</si>
  <si>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</si>
  <si>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</si>
  <si>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</si>
  <si>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за счет средств резервного фонда Правительства Камчатского края</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</si>
  <si>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</si>
  <si>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</si>
  <si>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</si>
  <si>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</si>
  <si>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</si>
  <si>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</si>
  <si>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</si>
  <si>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Расходы, связанные с особым режимом безопасного функционирования закрытых административно-территориальных образований</t>
  </si>
  <si>
    <t>Осуществление первичного воинского учета на территориях, где отсутствуют военные комиссариаты</t>
  </si>
  <si>
    <t>Выплата единовременного пособия при всех формах устройства детей, лишенных родительского попечения, в семью</t>
  </si>
  <si>
    <t>Всего:</t>
  </si>
  <si>
    <t>15.02.2018</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</si>
  <si>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</si>
  <si>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</si>
  <si>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</si>
  <si>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</si>
  <si>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</si>
  <si>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</si>
  <si>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</si>
  <si>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</si>
  <si>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</si>
  <si>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</si>
  <si>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</si>
  <si>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</si>
  <si>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</si>
  <si>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</si>
  <si>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</si>
  <si>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</si>
  <si>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</si>
  <si>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</si>
  <si>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</si>
  <si>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</si>
  <si>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</si>
  <si>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</si>
  <si>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</si>
  <si>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</si>
  <si>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</si>
  <si>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</si>
  <si>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</si>
  <si>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</si>
  <si>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Палата Уполномоченных в Камчатском крае</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</si>
  <si>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</si>
  <si>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</si>
  <si>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</si>
  <si>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</si>
  <si>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</si>
  <si>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</si>
  <si>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</si>
  <si>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</si>
  <si>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</si>
  <si>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ИТОГО</t>
  </si>
  <si>
    <t>09.02.2018</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</si>
  <si>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</si>
  <si>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Единая субвенция бюджетам субъектов Российской Федерации и бюджету г. Байконура</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</si>
  <si>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</si>
  <si>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</si>
  <si>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Дотации бюджетам субъектов Российской Федерации на выравнивание бюджетной обеспеченности</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</si>
  <si>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</si>
  <si>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</si>
  <si>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</si>
  <si>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</si>
  <si>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</si>
  <si>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Межбюджетные трансферты, передаваемые бюджетам субъектов Российской Федерации на выплату региональной доплаты к пенсии</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</si>
  <si>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</si>
  <si>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</si>
  <si>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</si>
  <si>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</si>
  <si>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</si>
  <si>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на выполнение полномочий Российской Федерации по осуществлению ежемесячной выплаты в связи с рождением (усыновлением) первого ребенка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</si>
</sst>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
      <b/>
      <sz val="11"/>
      <color theme="1"/>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left" vertical="center"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14" fontId="0" fillId="0" borderId="0" xfId="0" applyNumberFormat="1"/>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0" fontId="14" fillId="0" borderId="4" xfId="0" applyFont="1" applyBorder="1" applyAlignment="1">
      <alignment horizontal="center" vertical="center" wrapText="1"/>
    </xf>
    <xf numFmtId="164" fontId="15" fillId="0" borderId="4" xfId="0" applyNumberFormat="1" applyFont="1" applyBorder="1"/>
    <xf numFmtId="0" fontId="15" fillId="0" borderId="4" xfId="0" applyFont="1" applyBorder="1" applyAlignment="1">
      <alignment wrapText="1"/>
    </xf>
    <xf numFmtId="0" fontId="17"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6" fillId="0" borderId="0" xfId="0" applyNumberFormat="1" applyFont="1"/>
    <xf numFmtId="0" fontId="18"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164" fontId="2" fillId="0" borderId="4" xfId="0" applyNumberFormat="1" applyFont="1" applyBorder="1" applyAlignment="1">
      <alignment horizontal="left" vertical="center" wrapText="1"/>
    </xf>
    <xf numFmtId="0" fontId="19" fillId="0" borderId="0" xfId="0"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view="pageBreakPreview" zoomScaleNormal="100" zoomScaleSheetLayoutView="100" workbookViewId="0">
      <selection activeCell="E6" sqref="E6"/>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1" t="s">
        <v>0</v>
      </c>
      <c r="B1" s="41"/>
      <c r="C1" s="41"/>
      <c r="D1" s="41"/>
      <c r="E1" s="41"/>
      <c r="F1" s="30" t="s">
        <v>87</v>
      </c>
      <c r="G1" s="31" t="str">
        <f>TEXT(F1,"[$-FC19]ДД ММММ")</f>
        <v>09 февраля</v>
      </c>
      <c r="H1" s="31" t="str">
        <f>TEXT(F1,"[$-FC19]ДД.ММ.ГГГ \г")</f>
        <v>09.02.2018 г</v>
      </c>
    </row>
    <row r="2" spans="1:9" ht="15.6" x14ac:dyDescent="0.3">
      <c r="A2" s="41" t="str">
        <f>CONCATENATE("с ",G1," по ",G2,"ода")</f>
        <v>с 09 февраля по 15 февраля 2018 года</v>
      </c>
      <c r="B2" s="41"/>
      <c r="C2" s="41"/>
      <c r="D2" s="41"/>
      <c r="E2" s="41"/>
      <c r="F2" s="30" t="s">
        <v>47</v>
      </c>
      <c r="G2" s="31" t="str">
        <f>TEXT(F2,"[$-FC19]ДД ММММ ГГГ \г")</f>
        <v>15 февраля 2018 г</v>
      </c>
      <c r="H2" s="31" t="str">
        <f>TEXT(F2,"[$-FC19]ДД.ММ.ГГГ \г")</f>
        <v>15.02.2018 г</v>
      </c>
      <c r="I2" s="22"/>
    </row>
    <row r="3" spans="1:9" x14ac:dyDescent="0.3">
      <c r="A3" s="1"/>
      <c r="B3" s="2"/>
      <c r="C3" s="2"/>
      <c r="D3" s="2"/>
      <c r="E3" s="3"/>
    </row>
    <row r="4" spans="1:9" x14ac:dyDescent="0.3">
      <c r="A4" s="4"/>
      <c r="B4" s="5"/>
      <c r="C4" s="5"/>
      <c r="D4" s="6"/>
      <c r="E4" s="7" t="s">
        <v>1</v>
      </c>
    </row>
    <row r="5" spans="1:9" x14ac:dyDescent="0.3">
      <c r="A5" s="42" t="str">
        <f>CONCATENATE("Остатки средств на ",H1,".")</f>
        <v>Остатки средств на 09.02.2018 г.</v>
      </c>
      <c r="B5" s="43"/>
      <c r="C5" s="43"/>
      <c r="D5" s="44"/>
      <c r="E5" s="8">
        <v>476308.2</v>
      </c>
      <c r="F5" s="22"/>
    </row>
    <row r="6" spans="1:9" x14ac:dyDescent="0.3">
      <c r="A6" s="10"/>
      <c r="B6" s="11"/>
      <c r="C6" s="11"/>
      <c r="D6" s="11"/>
      <c r="E6" s="12"/>
    </row>
    <row r="7" spans="1:9" x14ac:dyDescent="0.3">
      <c r="A7" s="51" t="s">
        <v>2</v>
      </c>
      <c r="B7" s="52"/>
      <c r="C7" s="52"/>
      <c r="D7" s="52"/>
      <c r="E7" s="13"/>
    </row>
    <row r="8" spans="1:9" x14ac:dyDescent="0.3">
      <c r="A8" s="46" t="s">
        <v>3</v>
      </c>
      <c r="B8" s="52"/>
      <c r="C8" s="52"/>
      <c r="D8" s="52"/>
      <c r="E8" s="9">
        <f>E27-E9</f>
        <v>450364.48206999945</v>
      </c>
    </row>
    <row r="9" spans="1:9" x14ac:dyDescent="0.3">
      <c r="A9" s="53" t="s">
        <v>4</v>
      </c>
      <c r="B9" s="52"/>
      <c r="C9" s="52"/>
      <c r="D9" s="52"/>
      <c r="E9" s="14">
        <f>SUM(E10:E26)</f>
        <v>3429886.3000000003</v>
      </c>
    </row>
    <row r="10" spans="1:9" ht="27.6" customHeight="1" x14ac:dyDescent="0.3">
      <c r="A10" s="53" t="s">
        <v>88</v>
      </c>
      <c r="B10" s="52"/>
      <c r="C10" s="52"/>
      <c r="D10" s="52"/>
      <c r="E10" s="14">
        <f>37993</f>
        <v>37993</v>
      </c>
    </row>
    <row r="11" spans="1:9" x14ac:dyDescent="0.3">
      <c r="A11" s="53" t="s">
        <v>89</v>
      </c>
      <c r="B11" s="52"/>
      <c r="C11" s="52"/>
      <c r="D11" s="52"/>
      <c r="E11" s="14">
        <f>1.4+123.1+141.9+1200.1</f>
        <v>1466.5</v>
      </c>
    </row>
    <row r="12" spans="1:9" ht="28.8" customHeight="1" x14ac:dyDescent="0.3">
      <c r="A12" s="53" t="s">
        <v>90</v>
      </c>
      <c r="B12" s="52"/>
      <c r="C12" s="52"/>
      <c r="D12" s="52"/>
      <c r="E12" s="14">
        <f>718.1+564.4+1131.8+289.5+169.3</f>
        <v>2873.1000000000004</v>
      </c>
    </row>
    <row r="13" spans="1:9" ht="27.6" customHeight="1" x14ac:dyDescent="0.3">
      <c r="A13" s="53" t="s">
        <v>91</v>
      </c>
      <c r="B13" s="52"/>
      <c r="C13" s="52"/>
      <c r="D13" s="52"/>
      <c r="E13" s="14">
        <f>2666.2+1065.7+96.8+527+1909.3</f>
        <v>6265</v>
      </c>
    </row>
    <row r="14" spans="1:9" x14ac:dyDescent="0.3">
      <c r="A14" s="53" t="s">
        <v>92</v>
      </c>
      <c r="B14" s="52"/>
      <c r="C14" s="52"/>
      <c r="D14" s="52"/>
      <c r="E14" s="14">
        <f>3279808.1</f>
        <v>3279808.1</v>
      </c>
    </row>
    <row r="15" spans="1:9" ht="28.2" customHeight="1" x14ac:dyDescent="0.3">
      <c r="A15" s="53" t="s">
        <v>93</v>
      </c>
      <c r="B15" s="52"/>
      <c r="C15" s="52"/>
      <c r="D15" s="52"/>
      <c r="E15" s="14">
        <f>7904.8+2087.2</f>
        <v>9992</v>
      </c>
    </row>
    <row r="16" spans="1:9" ht="28.8" customHeight="1" x14ac:dyDescent="0.3">
      <c r="A16" s="53" t="s">
        <v>94</v>
      </c>
      <c r="B16" s="52"/>
      <c r="C16" s="52"/>
      <c r="D16" s="52"/>
      <c r="E16" s="14">
        <f>13131+264.9+434.5+12516.6</f>
        <v>26347</v>
      </c>
    </row>
    <row r="17" spans="1:5" ht="40.799999999999997" customHeight="1" x14ac:dyDescent="0.3">
      <c r="A17" s="53" t="s">
        <v>95</v>
      </c>
      <c r="B17" s="52"/>
      <c r="C17" s="52"/>
      <c r="D17" s="52"/>
      <c r="E17" s="14">
        <f>18+17.7+181.7</f>
        <v>217.39999999999998</v>
      </c>
    </row>
    <row r="18" spans="1:5" ht="28.2" customHeight="1" x14ac:dyDescent="0.3">
      <c r="A18" s="53" t="s">
        <v>96</v>
      </c>
      <c r="B18" s="52"/>
      <c r="C18" s="52"/>
      <c r="D18" s="52"/>
      <c r="E18" s="14">
        <f>1.6</f>
        <v>1.6</v>
      </c>
    </row>
    <row r="19" spans="1:5" ht="42" customHeight="1" x14ac:dyDescent="0.3">
      <c r="A19" s="53" t="s">
        <v>97</v>
      </c>
      <c r="B19" s="52"/>
      <c r="C19" s="52"/>
      <c r="D19" s="52"/>
      <c r="E19" s="14">
        <f>70.1+2660.7+5899</f>
        <v>8629.7999999999993</v>
      </c>
    </row>
    <row r="20" spans="1:5" ht="27" customHeight="1" x14ac:dyDescent="0.3">
      <c r="A20" s="53" t="s">
        <v>98</v>
      </c>
      <c r="B20" s="52"/>
      <c r="C20" s="52"/>
      <c r="D20" s="52"/>
      <c r="E20" s="14">
        <f>961.2+1829+31407.8</f>
        <v>34198</v>
      </c>
    </row>
    <row r="21" spans="1:5" ht="28.2" customHeight="1" x14ac:dyDescent="0.3">
      <c r="A21" s="53" t="s">
        <v>99</v>
      </c>
      <c r="B21" s="52"/>
      <c r="C21" s="52"/>
      <c r="D21" s="52"/>
      <c r="E21" s="14">
        <f>1080.5</f>
        <v>1080.5</v>
      </c>
    </row>
    <row r="22" spans="1:5" ht="27" customHeight="1" x14ac:dyDescent="0.3">
      <c r="A22" s="53" t="s">
        <v>100</v>
      </c>
      <c r="B22" s="52"/>
      <c r="C22" s="52"/>
      <c r="D22" s="52"/>
      <c r="E22" s="14">
        <f>187.5+281.2</f>
        <v>468.7</v>
      </c>
    </row>
    <row r="23" spans="1:5" ht="57" customHeight="1" x14ac:dyDescent="0.3">
      <c r="A23" s="53" t="s">
        <v>101</v>
      </c>
      <c r="B23" s="52"/>
      <c r="C23" s="52"/>
      <c r="D23" s="52"/>
      <c r="E23" s="14">
        <f>99.8</f>
        <v>99.8</v>
      </c>
    </row>
    <row r="24" spans="1:5" ht="27.6" customHeight="1" x14ac:dyDescent="0.3">
      <c r="A24" s="53" t="s">
        <v>102</v>
      </c>
      <c r="B24" s="52"/>
      <c r="C24" s="52"/>
      <c r="D24" s="52"/>
      <c r="E24" s="14">
        <f>6089.3+14285.8</f>
        <v>20375.099999999999</v>
      </c>
    </row>
    <row r="25" spans="1:5" ht="27" customHeight="1" x14ac:dyDescent="0.3">
      <c r="A25" s="53" t="s">
        <v>103</v>
      </c>
      <c r="B25" s="52"/>
      <c r="C25" s="52"/>
      <c r="D25" s="52"/>
      <c r="E25" s="14">
        <f>35</f>
        <v>35</v>
      </c>
    </row>
    <row r="26" spans="1:5" ht="31.2" customHeight="1" x14ac:dyDescent="0.3">
      <c r="A26" s="53" t="s">
        <v>104</v>
      </c>
      <c r="B26" s="52"/>
      <c r="C26" s="52"/>
      <c r="D26" s="52"/>
      <c r="E26" s="14">
        <f>35.7</f>
        <v>35.700000000000003</v>
      </c>
    </row>
    <row r="27" spans="1:5" x14ac:dyDescent="0.3">
      <c r="A27" s="45" t="s">
        <v>5</v>
      </c>
      <c r="B27" s="46"/>
      <c r="C27" s="46"/>
      <c r="D27" s="46"/>
      <c r="E27" s="13">
        <f>'Муниципальные районы'!B22-Учреждения!E5+'Муниципальные районы'!B21</f>
        <v>3880250.7820699997</v>
      </c>
    </row>
    <row r="28" spans="1:5" x14ac:dyDescent="0.3">
      <c r="A28" s="15"/>
      <c r="B28" s="16"/>
      <c r="C28" s="16"/>
      <c r="D28" s="6"/>
      <c r="E28" s="17"/>
    </row>
    <row r="29" spans="1:5" x14ac:dyDescent="0.3">
      <c r="A29" s="47" t="s">
        <v>14</v>
      </c>
      <c r="B29" s="49" t="s">
        <v>6</v>
      </c>
      <c r="C29" s="50" t="s">
        <v>7</v>
      </c>
      <c r="D29" s="50"/>
      <c r="E29" s="50"/>
    </row>
    <row r="30" spans="1:5" ht="82.8" x14ac:dyDescent="0.3">
      <c r="A30" s="48"/>
      <c r="B30" s="49"/>
      <c r="C30" s="18" t="s">
        <v>8</v>
      </c>
      <c r="D30" s="18" t="s">
        <v>9</v>
      </c>
      <c r="E30" s="18" t="s">
        <v>10</v>
      </c>
    </row>
    <row r="31" spans="1:5" x14ac:dyDescent="0.3">
      <c r="A31" s="19" t="s">
        <v>48</v>
      </c>
      <c r="B31" s="20">
        <v>815.57493999999997</v>
      </c>
      <c r="C31" s="20"/>
      <c r="D31" s="20"/>
      <c r="E31" s="20"/>
    </row>
    <row r="32" spans="1:5" x14ac:dyDescent="0.3">
      <c r="A32" s="19" t="s">
        <v>49</v>
      </c>
      <c r="B32" s="20">
        <v>400</v>
      </c>
      <c r="C32" s="20"/>
      <c r="D32" s="20"/>
      <c r="E32" s="20"/>
    </row>
    <row r="33" spans="1:5" x14ac:dyDescent="0.3">
      <c r="A33" s="19" t="s">
        <v>50</v>
      </c>
      <c r="B33" s="20">
        <v>4354.6000000000004</v>
      </c>
      <c r="C33" s="20">
        <v>3010</v>
      </c>
      <c r="D33" s="20">
        <v>1344.6</v>
      </c>
      <c r="E33" s="20"/>
    </row>
    <row r="34" spans="1:5" x14ac:dyDescent="0.3">
      <c r="A34" s="19" t="s">
        <v>51</v>
      </c>
      <c r="B34" s="20">
        <v>21977.082920000001</v>
      </c>
      <c r="C34" s="20">
        <v>9698.9411700000001</v>
      </c>
      <c r="D34" s="20">
        <v>5190.5322299999998</v>
      </c>
      <c r="E34" s="20"/>
    </row>
    <row r="35" spans="1:5" ht="27.6" x14ac:dyDescent="0.3">
      <c r="A35" s="19" t="s">
        <v>52</v>
      </c>
      <c r="B35" s="20">
        <v>3019.0420600000002</v>
      </c>
      <c r="C35" s="20">
        <v>1161.66706</v>
      </c>
      <c r="D35" s="20"/>
      <c r="E35" s="20"/>
    </row>
    <row r="36" spans="1:5" x14ac:dyDescent="0.3">
      <c r="A36" s="19" t="s">
        <v>53</v>
      </c>
      <c r="B36" s="20">
        <v>17.127120000000001</v>
      </c>
      <c r="C36" s="20"/>
      <c r="D36" s="20"/>
      <c r="E36" s="20"/>
    </row>
    <row r="37" spans="1:5" x14ac:dyDescent="0.3">
      <c r="A37" s="19" t="s">
        <v>54</v>
      </c>
      <c r="B37" s="20">
        <v>1796.9885400000001</v>
      </c>
      <c r="C37" s="20">
        <v>1000</v>
      </c>
      <c r="D37" s="20">
        <v>400</v>
      </c>
      <c r="E37" s="20"/>
    </row>
    <row r="38" spans="1:5" ht="27.6" x14ac:dyDescent="0.3">
      <c r="A38" s="19" t="s">
        <v>55</v>
      </c>
      <c r="B38" s="20">
        <v>223922.14869</v>
      </c>
      <c r="C38" s="20"/>
      <c r="D38" s="20"/>
      <c r="E38" s="20"/>
    </row>
    <row r="39" spans="1:5" x14ac:dyDescent="0.3">
      <c r="A39" s="19" t="s">
        <v>56</v>
      </c>
      <c r="B39" s="20">
        <v>7050</v>
      </c>
      <c r="C39" s="20"/>
      <c r="D39" s="20"/>
      <c r="E39" s="20"/>
    </row>
    <row r="40" spans="1:5" x14ac:dyDescent="0.3">
      <c r="A40" s="19" t="s">
        <v>57</v>
      </c>
      <c r="B40" s="20">
        <v>28687.591069999999</v>
      </c>
      <c r="C40" s="20"/>
      <c r="D40" s="20"/>
      <c r="E40" s="20"/>
    </row>
    <row r="41" spans="1:5" x14ac:dyDescent="0.3">
      <c r="A41" s="19" t="s">
        <v>58</v>
      </c>
      <c r="B41" s="20">
        <v>68392.349130000002</v>
      </c>
      <c r="C41" s="20">
        <v>2630</v>
      </c>
      <c r="D41" s="20"/>
      <c r="E41" s="20">
        <v>635.89760000000001</v>
      </c>
    </row>
    <row r="42" spans="1:5" x14ac:dyDescent="0.3">
      <c r="A42" s="19" t="s">
        <v>59</v>
      </c>
      <c r="B42" s="20">
        <v>342834.05465000001</v>
      </c>
      <c r="C42" s="20">
        <v>2362.3306899999998</v>
      </c>
      <c r="D42" s="20">
        <v>300</v>
      </c>
      <c r="E42" s="20">
        <v>241865.93508</v>
      </c>
    </row>
    <row r="43" spans="1:5" x14ac:dyDescent="0.3">
      <c r="A43" s="19" t="s">
        <v>60</v>
      </c>
      <c r="B43" s="20">
        <v>105965.93835</v>
      </c>
      <c r="C43" s="20">
        <v>2882.65769</v>
      </c>
      <c r="D43" s="20">
        <v>552.9</v>
      </c>
      <c r="E43" s="20">
        <v>59521.0121</v>
      </c>
    </row>
    <row r="44" spans="1:5" x14ac:dyDescent="0.3">
      <c r="A44" s="19" t="s">
        <v>61</v>
      </c>
      <c r="B44" s="20">
        <v>16951.629840000001</v>
      </c>
      <c r="C44" s="20"/>
      <c r="D44" s="20"/>
      <c r="E44" s="20"/>
    </row>
    <row r="45" spans="1:5" ht="27.6" x14ac:dyDescent="0.3">
      <c r="A45" s="19" t="s">
        <v>62</v>
      </c>
      <c r="B45" s="20">
        <v>3936.1395900000002</v>
      </c>
      <c r="C45" s="20">
        <v>1869</v>
      </c>
      <c r="D45" s="20">
        <v>295</v>
      </c>
      <c r="E45" s="20"/>
    </row>
    <row r="46" spans="1:5" x14ac:dyDescent="0.3">
      <c r="A46" s="19" t="s">
        <v>63</v>
      </c>
      <c r="B46" s="20">
        <v>6595</v>
      </c>
      <c r="C46" s="20">
        <v>500</v>
      </c>
      <c r="D46" s="20">
        <v>354</v>
      </c>
      <c r="E46" s="20"/>
    </row>
    <row r="47" spans="1:5" x14ac:dyDescent="0.3">
      <c r="A47" s="19" t="s">
        <v>64</v>
      </c>
      <c r="B47" s="20">
        <v>1809.4281699999999</v>
      </c>
      <c r="C47" s="20">
        <v>1804.4281699999999</v>
      </c>
      <c r="D47" s="20"/>
      <c r="E47" s="20"/>
    </row>
    <row r="48" spans="1:5" x14ac:dyDescent="0.3">
      <c r="A48" s="19" t="s">
        <v>65</v>
      </c>
      <c r="B48" s="20">
        <v>815.56032000000005</v>
      </c>
      <c r="C48" s="20">
        <v>744.47487999999998</v>
      </c>
      <c r="D48" s="20">
        <v>21.085439999999998</v>
      </c>
      <c r="E48" s="20"/>
    </row>
    <row r="49" spans="1:5" x14ac:dyDescent="0.3">
      <c r="A49" s="19" t="s">
        <v>66</v>
      </c>
      <c r="B49" s="20">
        <v>1811.2413300000001</v>
      </c>
      <c r="C49" s="20">
        <v>1435.9693299999999</v>
      </c>
      <c r="D49" s="20">
        <v>201</v>
      </c>
      <c r="E49" s="20"/>
    </row>
    <row r="50" spans="1:5" ht="27.6" x14ac:dyDescent="0.3">
      <c r="A50" s="19" t="s">
        <v>67</v>
      </c>
      <c r="B50" s="20">
        <v>8246.1468499999992</v>
      </c>
      <c r="C50" s="20">
        <v>4021.5</v>
      </c>
      <c r="D50" s="20"/>
      <c r="E50" s="20">
        <v>2562.2167599999998</v>
      </c>
    </row>
    <row r="51" spans="1:5" x14ac:dyDescent="0.3">
      <c r="A51" s="19" t="s">
        <v>68</v>
      </c>
      <c r="B51" s="20">
        <v>5556.6365599999999</v>
      </c>
      <c r="C51" s="20">
        <v>400</v>
      </c>
      <c r="D51" s="20"/>
      <c r="E51" s="20"/>
    </row>
    <row r="52" spans="1:5" x14ac:dyDescent="0.3">
      <c r="A52" s="19" t="s">
        <v>69</v>
      </c>
      <c r="B52" s="20">
        <v>33367.475559999999</v>
      </c>
      <c r="C52" s="20">
        <v>2086.5830000000001</v>
      </c>
      <c r="D52" s="20">
        <v>654.36699999999996</v>
      </c>
      <c r="E52" s="20"/>
    </row>
    <row r="53" spans="1:5" x14ac:dyDescent="0.3">
      <c r="A53" s="19" t="s">
        <v>70</v>
      </c>
      <c r="B53" s="20">
        <v>6700</v>
      </c>
      <c r="C53" s="20">
        <v>4800</v>
      </c>
      <c r="D53" s="20">
        <v>700</v>
      </c>
      <c r="E53" s="20"/>
    </row>
    <row r="54" spans="1:5" x14ac:dyDescent="0.3">
      <c r="A54" s="19" t="s">
        <v>71</v>
      </c>
      <c r="B54" s="20">
        <v>340</v>
      </c>
      <c r="C54" s="20">
        <v>340</v>
      </c>
      <c r="D54" s="20"/>
      <c r="E54" s="20"/>
    </row>
    <row r="55" spans="1:5" x14ac:dyDescent="0.3">
      <c r="A55" s="19" t="s">
        <v>72</v>
      </c>
      <c r="B55" s="20">
        <v>98.183000000000007</v>
      </c>
      <c r="C55" s="20"/>
      <c r="D55" s="20"/>
      <c r="E55" s="20"/>
    </row>
    <row r="56" spans="1:5" x14ac:dyDescent="0.3">
      <c r="A56" s="19" t="s">
        <v>73</v>
      </c>
      <c r="B56" s="20">
        <v>410.5</v>
      </c>
      <c r="C56" s="20">
        <v>407</v>
      </c>
      <c r="D56" s="20"/>
      <c r="E56" s="20"/>
    </row>
    <row r="57" spans="1:5" x14ac:dyDescent="0.3">
      <c r="A57" s="19" t="s">
        <v>74</v>
      </c>
      <c r="B57" s="20">
        <v>1561.23649</v>
      </c>
      <c r="C57" s="20">
        <v>436</v>
      </c>
      <c r="D57" s="20"/>
      <c r="E57" s="20"/>
    </row>
    <row r="58" spans="1:5" x14ac:dyDescent="0.3">
      <c r="A58" s="19" t="s">
        <v>75</v>
      </c>
      <c r="B58" s="20">
        <v>202936.83167000001</v>
      </c>
      <c r="C58" s="20">
        <v>1530</v>
      </c>
      <c r="D58" s="20">
        <v>5880</v>
      </c>
      <c r="E58" s="20"/>
    </row>
    <row r="59" spans="1:5" x14ac:dyDescent="0.3">
      <c r="A59" s="19" t="s">
        <v>76</v>
      </c>
      <c r="B59" s="20">
        <v>980.7</v>
      </c>
      <c r="C59" s="20">
        <v>470</v>
      </c>
      <c r="D59" s="20"/>
      <c r="E59" s="20"/>
    </row>
    <row r="60" spans="1:5" x14ac:dyDescent="0.3">
      <c r="A60" s="19" t="s">
        <v>77</v>
      </c>
      <c r="B60" s="20">
        <v>3507.3085900000001</v>
      </c>
      <c r="C60" s="20">
        <v>1243</v>
      </c>
      <c r="D60" s="20">
        <v>390</v>
      </c>
      <c r="E60" s="20"/>
    </row>
    <row r="61" spans="1:5" x14ac:dyDescent="0.3">
      <c r="A61" s="19" t="s">
        <v>78</v>
      </c>
      <c r="B61" s="20">
        <v>49882.109960000002</v>
      </c>
      <c r="C61" s="20">
        <v>368.69905</v>
      </c>
      <c r="D61" s="20">
        <v>353.62410999999997</v>
      </c>
      <c r="E61" s="20"/>
    </row>
    <row r="62" spans="1:5" x14ac:dyDescent="0.3">
      <c r="A62" s="19" t="s">
        <v>79</v>
      </c>
      <c r="B62" s="20">
        <v>7657.4451499999996</v>
      </c>
      <c r="C62" s="20">
        <v>6058.4601700000003</v>
      </c>
      <c r="D62" s="20">
        <v>1198.5271299999999</v>
      </c>
      <c r="E62" s="20"/>
    </row>
    <row r="63" spans="1:5" x14ac:dyDescent="0.3">
      <c r="A63" s="19" t="s">
        <v>80</v>
      </c>
      <c r="B63" s="20">
        <v>1077.8045</v>
      </c>
      <c r="C63" s="20">
        <v>518.01800000000003</v>
      </c>
      <c r="D63" s="20"/>
      <c r="E63" s="20"/>
    </row>
    <row r="64" spans="1:5" x14ac:dyDescent="0.3">
      <c r="A64" s="19" t="s">
        <v>81</v>
      </c>
      <c r="B64" s="20">
        <v>465</v>
      </c>
      <c r="C64" s="20">
        <v>320</v>
      </c>
      <c r="D64" s="20"/>
      <c r="E64" s="20"/>
    </row>
    <row r="65" spans="1:5" x14ac:dyDescent="0.3">
      <c r="A65" s="19" t="s">
        <v>82</v>
      </c>
      <c r="B65" s="20">
        <v>171.79033000000001</v>
      </c>
      <c r="C65" s="20"/>
      <c r="D65" s="20"/>
      <c r="E65" s="20"/>
    </row>
    <row r="66" spans="1:5" x14ac:dyDescent="0.3">
      <c r="A66" s="19" t="s">
        <v>83</v>
      </c>
      <c r="B66" s="20">
        <v>4208.6979600000004</v>
      </c>
      <c r="C66" s="20">
        <v>1350</v>
      </c>
      <c r="D66" s="20">
        <v>240</v>
      </c>
      <c r="E66" s="20"/>
    </row>
    <row r="67" spans="1:5" x14ac:dyDescent="0.3">
      <c r="A67" s="19" t="s">
        <v>84</v>
      </c>
      <c r="B67" s="20">
        <v>555.92764</v>
      </c>
      <c r="C67" s="20">
        <v>479</v>
      </c>
      <c r="D67" s="20">
        <v>60</v>
      </c>
      <c r="E67" s="20"/>
    </row>
    <row r="68" spans="1:5" x14ac:dyDescent="0.3">
      <c r="A68" s="19" t="s">
        <v>85</v>
      </c>
      <c r="B68" s="20">
        <v>138</v>
      </c>
      <c r="C68" s="20">
        <v>138</v>
      </c>
      <c r="D68" s="20"/>
      <c r="E68" s="20"/>
    </row>
    <row r="69" spans="1:5" s="55" customFormat="1" x14ac:dyDescent="0.3">
      <c r="A69" s="54" t="s">
        <v>86</v>
      </c>
      <c r="B69" s="21">
        <v>1169013.29098</v>
      </c>
      <c r="C69" s="21">
        <v>54065.729209999998</v>
      </c>
      <c r="D69" s="21">
        <v>18135.635910000001</v>
      </c>
      <c r="E69" s="21">
        <v>304585.06154000002</v>
      </c>
    </row>
  </sheetData>
  <mergeCells count="27">
    <mergeCell ref="A26:D26"/>
    <mergeCell ref="A21:D21"/>
    <mergeCell ref="A22:D22"/>
    <mergeCell ref="A23:D23"/>
    <mergeCell ref="A24:D24"/>
    <mergeCell ref="A25:D25"/>
    <mergeCell ref="A16:D16"/>
    <mergeCell ref="A17:D17"/>
    <mergeCell ref="A18:D18"/>
    <mergeCell ref="A19:D19"/>
    <mergeCell ref="A20:D20"/>
    <mergeCell ref="A1:E1"/>
    <mergeCell ref="A2:E2"/>
    <mergeCell ref="A5:D5"/>
    <mergeCell ref="A27:D27"/>
    <mergeCell ref="A29:A30"/>
    <mergeCell ref="B29:B30"/>
    <mergeCell ref="C29:E29"/>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BreakPreview" topLeftCell="A16" zoomScaleNormal="100" zoomScaleSheetLayoutView="100" workbookViewId="0">
      <selection activeCell="B23" sqref="B23"/>
    </sheetView>
  </sheetViews>
  <sheetFormatPr defaultRowHeight="14.4" x14ac:dyDescent="0.3"/>
  <cols>
    <col min="1" max="1" width="38.33203125" customWidth="1"/>
    <col min="2" max="2" width="13.109375" customWidth="1"/>
    <col min="3" max="3" width="13.6640625" customWidth="1"/>
    <col min="4" max="4" width="13.21875" customWidth="1"/>
    <col min="5" max="5" width="13.109375" customWidth="1"/>
    <col min="6" max="7" width="13" customWidth="1"/>
    <col min="8" max="8" width="13.109375" customWidth="1"/>
    <col min="9" max="9" width="12.88671875" customWidth="1"/>
    <col min="10" max="10" width="12.6640625" customWidth="1"/>
    <col min="11" max="11" width="11" customWidth="1"/>
    <col min="12" max="12" width="12.88671875" customWidth="1"/>
    <col min="13" max="13" width="13" customWidth="1"/>
    <col min="14" max="14" width="13.33203125" customWidth="1"/>
    <col min="15" max="15" width="13.21875" customWidth="1"/>
    <col min="16" max="16" width="10.21875" customWidth="1"/>
  </cols>
  <sheetData>
    <row r="1" spans="1:16" s="28" customFormat="1" ht="15.6" x14ac:dyDescent="0.3">
      <c r="A1" s="39" t="s">
        <v>47</v>
      </c>
      <c r="C1" s="29" t="s">
        <v>13</v>
      </c>
    </row>
    <row r="2" spans="1:16" x14ac:dyDescent="0.3">
      <c r="A2" s="35" t="str">
        <f>TEXT(EndData2,"[$-FC19]ДД.ММ.ГГГ")</f>
        <v>15.02.2018</v>
      </c>
      <c r="B2" s="35">
        <f>A2+1</f>
        <v>43147</v>
      </c>
      <c r="C2" s="40" t="str">
        <f>TEXT(B2,"[$-FC19]ДД.ММ.ГГГ")</f>
        <v>16.02.2018</v>
      </c>
      <c r="P2" s="26" t="s">
        <v>12</v>
      </c>
    </row>
    <row r="3" spans="1:16" s="27" customFormat="1" ht="51.75" customHeight="1" x14ac:dyDescent="0.25">
      <c r="A3" s="32" t="s">
        <v>15</v>
      </c>
      <c r="B3" s="38" t="s">
        <v>16</v>
      </c>
      <c r="C3" s="36" t="s">
        <v>17</v>
      </c>
      <c r="D3" s="36" t="s">
        <v>18</v>
      </c>
      <c r="E3" s="36" t="s">
        <v>19</v>
      </c>
      <c r="F3" s="36" t="s">
        <v>20</v>
      </c>
      <c r="G3" s="36" t="s">
        <v>21</v>
      </c>
      <c r="H3" s="36" t="s">
        <v>22</v>
      </c>
      <c r="I3" s="36" t="s">
        <v>23</v>
      </c>
      <c r="J3" s="36" t="s">
        <v>24</v>
      </c>
      <c r="K3" s="36" t="s">
        <v>25</v>
      </c>
      <c r="L3" s="36" t="s">
        <v>26</v>
      </c>
      <c r="M3" s="36" t="s">
        <v>27</v>
      </c>
      <c r="N3" s="36" t="s">
        <v>28</v>
      </c>
      <c r="O3" s="36" t="s">
        <v>29</v>
      </c>
      <c r="P3" s="23" t="s">
        <v>11</v>
      </c>
    </row>
    <row r="4" spans="1:16" ht="27" x14ac:dyDescent="0.3">
      <c r="A4" s="24" t="s">
        <v>31</v>
      </c>
      <c r="B4" s="37"/>
      <c r="C4" s="37"/>
      <c r="D4" s="37"/>
      <c r="E4" s="37"/>
      <c r="F4" s="37"/>
      <c r="G4" s="37"/>
      <c r="H4" s="37"/>
      <c r="I4" s="37"/>
      <c r="J4" s="37">
        <v>1445.1666700000001</v>
      </c>
      <c r="K4" s="37">
        <v>192.416</v>
      </c>
      <c r="L4" s="37"/>
      <c r="M4" s="37"/>
      <c r="N4" s="37"/>
      <c r="O4" s="37"/>
      <c r="P4" s="25">
        <v>1637.58267</v>
      </c>
    </row>
    <row r="5" spans="1:16" ht="40.200000000000003" x14ac:dyDescent="0.3">
      <c r="A5" s="24" t="s">
        <v>32</v>
      </c>
      <c r="B5" s="37"/>
      <c r="C5" s="37">
        <v>22288.2</v>
      </c>
      <c r="D5" s="37">
        <v>19116.167000000001</v>
      </c>
      <c r="E5" s="37">
        <v>8462</v>
      </c>
      <c r="F5" s="37"/>
      <c r="G5" s="37">
        <v>22844.833340000001</v>
      </c>
      <c r="H5" s="37">
        <v>6102.3339999999998</v>
      </c>
      <c r="I5" s="37">
        <v>6000</v>
      </c>
      <c r="J5" s="37">
        <v>486.66667000000001</v>
      </c>
      <c r="K5" s="37">
        <v>4661.6660000000002</v>
      </c>
      <c r="L5" s="37"/>
      <c r="M5" s="37">
        <v>9003</v>
      </c>
      <c r="N5" s="37">
        <v>13368</v>
      </c>
      <c r="O5" s="37">
        <v>18921.603999999999</v>
      </c>
      <c r="P5" s="25">
        <v>131254.47101000001</v>
      </c>
    </row>
    <row r="6" spans="1:16" ht="27" x14ac:dyDescent="0.3">
      <c r="A6" s="24" t="s">
        <v>33</v>
      </c>
      <c r="B6" s="37">
        <v>2650</v>
      </c>
      <c r="C6" s="37">
        <v>444.16699999999997</v>
      </c>
      <c r="D6" s="37">
        <v>75</v>
      </c>
      <c r="E6" s="37"/>
      <c r="F6" s="37"/>
      <c r="G6" s="37">
        <v>75</v>
      </c>
      <c r="H6" s="37"/>
      <c r="I6" s="37">
        <v>300</v>
      </c>
      <c r="J6" s="37">
        <v>197.53333000000001</v>
      </c>
      <c r="K6" s="37"/>
      <c r="L6" s="37"/>
      <c r="M6" s="37"/>
      <c r="N6" s="37"/>
      <c r="O6" s="37"/>
      <c r="P6" s="25">
        <v>3741.7003300000001</v>
      </c>
    </row>
    <row r="7" spans="1:16" ht="66.599999999999994" x14ac:dyDescent="0.3">
      <c r="A7" s="24" t="s">
        <v>34</v>
      </c>
      <c r="B7" s="37">
        <v>94401.616680000006</v>
      </c>
      <c r="C7" s="37">
        <v>101016.49602999999</v>
      </c>
      <c r="D7" s="37">
        <v>22947.207999999999</v>
      </c>
      <c r="E7" s="37">
        <v>14400</v>
      </c>
      <c r="F7" s="37">
        <v>5529.3</v>
      </c>
      <c r="G7" s="37">
        <v>28891.88334</v>
      </c>
      <c r="H7" s="37">
        <v>14502.05</v>
      </c>
      <c r="I7" s="37">
        <v>1500</v>
      </c>
      <c r="J7" s="37">
        <v>38226.302799999998</v>
      </c>
      <c r="K7" s="37">
        <v>5899.3</v>
      </c>
      <c r="L7" s="37">
        <v>10000</v>
      </c>
      <c r="M7" s="37">
        <v>15525.7</v>
      </c>
      <c r="N7" s="37">
        <v>12248.566000000001</v>
      </c>
      <c r="O7" s="37">
        <v>24310.585490000001</v>
      </c>
      <c r="P7" s="25">
        <v>389399.00834</v>
      </c>
    </row>
    <row r="8" spans="1:16" ht="27" x14ac:dyDescent="0.3">
      <c r="A8" s="24" t="s">
        <v>35</v>
      </c>
      <c r="B8" s="37"/>
      <c r="C8" s="37"/>
      <c r="D8" s="37"/>
      <c r="E8" s="37">
        <v>3927.4874399999999</v>
      </c>
      <c r="F8" s="37"/>
      <c r="G8" s="37"/>
      <c r="H8" s="37"/>
      <c r="I8" s="37"/>
      <c r="J8" s="37"/>
      <c r="K8" s="37"/>
      <c r="L8" s="37"/>
      <c r="M8" s="37"/>
      <c r="N8" s="37"/>
      <c r="O8" s="37"/>
      <c r="P8" s="25">
        <v>3927.4874399999999</v>
      </c>
    </row>
    <row r="9" spans="1:16" ht="106.2" x14ac:dyDescent="0.3">
      <c r="A9" s="24" t="s">
        <v>36</v>
      </c>
      <c r="B9" s="37"/>
      <c r="C9" s="37"/>
      <c r="D9" s="37"/>
      <c r="E9" s="37"/>
      <c r="F9" s="37"/>
      <c r="G9" s="37"/>
      <c r="H9" s="37"/>
      <c r="I9" s="37"/>
      <c r="J9" s="37"/>
      <c r="K9" s="37"/>
      <c r="L9" s="37"/>
      <c r="M9" s="37">
        <v>350</v>
      </c>
      <c r="N9" s="37"/>
      <c r="O9" s="37"/>
      <c r="P9" s="25">
        <v>350</v>
      </c>
    </row>
    <row r="10" spans="1:16" ht="40.200000000000003" x14ac:dyDescent="0.3">
      <c r="A10" s="24" t="s">
        <v>37</v>
      </c>
      <c r="B10" s="37"/>
      <c r="C10" s="37"/>
      <c r="D10" s="37">
        <v>607.38825999999995</v>
      </c>
      <c r="E10" s="37"/>
      <c r="F10" s="37"/>
      <c r="G10" s="37"/>
      <c r="H10" s="37"/>
      <c r="I10" s="37"/>
      <c r="J10" s="37"/>
      <c r="K10" s="37"/>
      <c r="L10" s="37"/>
      <c r="M10" s="37"/>
      <c r="N10" s="37"/>
      <c r="O10" s="37"/>
      <c r="P10" s="25">
        <v>607.38825999999995</v>
      </c>
    </row>
    <row r="11" spans="1:16" ht="79.8" x14ac:dyDescent="0.3">
      <c r="A11" s="24" t="s">
        <v>38</v>
      </c>
      <c r="B11" s="37"/>
      <c r="C11" s="37">
        <v>4189.75</v>
      </c>
      <c r="D11" s="37">
        <v>643.41700000000003</v>
      </c>
      <c r="E11" s="37">
        <v>557</v>
      </c>
      <c r="F11" s="37">
        <v>162</v>
      </c>
      <c r="G11" s="37">
        <v>633.33334000000002</v>
      </c>
      <c r="H11" s="37">
        <v>160.666</v>
      </c>
      <c r="I11" s="37">
        <v>45</v>
      </c>
      <c r="J11" s="37"/>
      <c r="K11" s="37"/>
      <c r="L11" s="37">
        <v>260.83300000000003</v>
      </c>
      <c r="M11" s="37">
        <v>236.816</v>
      </c>
      <c r="N11" s="37">
        <v>243.666</v>
      </c>
      <c r="O11" s="37">
        <v>133.5</v>
      </c>
      <c r="P11" s="25">
        <v>7265.9813400000003</v>
      </c>
    </row>
    <row r="12" spans="1:16" ht="79.8" x14ac:dyDescent="0.3">
      <c r="A12" s="24" t="s">
        <v>39</v>
      </c>
      <c r="B12" s="37">
        <v>891.904</v>
      </c>
      <c r="C12" s="37">
        <v>258.334</v>
      </c>
      <c r="D12" s="37">
        <v>172.25</v>
      </c>
      <c r="E12" s="37">
        <v>79.540000000000006</v>
      </c>
      <c r="F12" s="37">
        <v>71</v>
      </c>
      <c r="G12" s="37">
        <v>86.083340000000007</v>
      </c>
      <c r="H12" s="37">
        <v>86.717410000000001</v>
      </c>
      <c r="I12" s="37">
        <v>80</v>
      </c>
      <c r="J12" s="37">
        <v>143.84399999999999</v>
      </c>
      <c r="K12" s="37">
        <v>116.67700000000001</v>
      </c>
      <c r="L12" s="37">
        <v>92.832999999999998</v>
      </c>
      <c r="M12" s="37">
        <v>90.561999999999998</v>
      </c>
      <c r="N12" s="37">
        <v>143</v>
      </c>
      <c r="O12" s="37">
        <v>79.376999999999995</v>
      </c>
      <c r="P12" s="25">
        <v>2392.1217499999998</v>
      </c>
    </row>
    <row r="13" spans="1:16" ht="317.39999999999998" x14ac:dyDescent="0.3">
      <c r="A13" s="24" t="s">
        <v>40</v>
      </c>
      <c r="B13" s="37"/>
      <c r="C13" s="37">
        <v>2025.5889999999999</v>
      </c>
      <c r="D13" s="37"/>
      <c r="E13" s="37"/>
      <c r="F13" s="37"/>
      <c r="G13" s="37"/>
      <c r="H13" s="37"/>
      <c r="I13" s="37"/>
      <c r="J13" s="37"/>
      <c r="K13" s="37"/>
      <c r="L13" s="37"/>
      <c r="M13" s="37"/>
      <c r="N13" s="37"/>
      <c r="O13" s="37"/>
      <c r="P13" s="25">
        <v>2025.5889999999999</v>
      </c>
    </row>
    <row r="14" spans="1:16" ht="79.8" x14ac:dyDescent="0.3">
      <c r="A14" s="24" t="s">
        <v>41</v>
      </c>
      <c r="B14" s="37"/>
      <c r="C14" s="37"/>
      <c r="D14" s="37"/>
      <c r="E14" s="37"/>
      <c r="F14" s="37"/>
      <c r="G14" s="37"/>
      <c r="H14" s="37"/>
      <c r="I14" s="37"/>
      <c r="J14" s="37">
        <v>150</v>
      </c>
      <c r="K14" s="37"/>
      <c r="L14" s="37"/>
      <c r="M14" s="37"/>
      <c r="N14" s="37"/>
      <c r="O14" s="37"/>
      <c r="P14" s="25">
        <v>150</v>
      </c>
    </row>
    <row r="15" spans="1:16" ht="66.599999999999994" x14ac:dyDescent="0.3">
      <c r="A15" s="24" t="s">
        <v>42</v>
      </c>
      <c r="B15" s="37">
        <v>1091.2259100000001</v>
      </c>
      <c r="C15" s="37">
        <v>1086.1119699999999</v>
      </c>
      <c r="D15" s="37"/>
      <c r="E15" s="37"/>
      <c r="F15" s="37"/>
      <c r="G15" s="37"/>
      <c r="H15" s="37"/>
      <c r="I15" s="37"/>
      <c r="J15" s="37"/>
      <c r="K15" s="37"/>
      <c r="L15" s="37"/>
      <c r="M15" s="37"/>
      <c r="N15" s="37"/>
      <c r="O15" s="37"/>
      <c r="P15" s="25">
        <v>2177.33788</v>
      </c>
    </row>
    <row r="16" spans="1:16" ht="53.4" x14ac:dyDescent="0.3">
      <c r="A16" s="24" t="s">
        <v>43</v>
      </c>
      <c r="B16" s="37"/>
      <c r="C16" s="37"/>
      <c r="D16" s="37"/>
      <c r="E16" s="37"/>
      <c r="F16" s="37"/>
      <c r="G16" s="37"/>
      <c r="H16" s="37"/>
      <c r="I16" s="37"/>
      <c r="J16" s="37">
        <v>37993</v>
      </c>
      <c r="K16" s="37"/>
      <c r="L16" s="37"/>
      <c r="M16" s="37"/>
      <c r="N16" s="37"/>
      <c r="O16" s="37"/>
      <c r="P16" s="25">
        <v>37993</v>
      </c>
    </row>
    <row r="17" spans="1:16" ht="40.200000000000003" x14ac:dyDescent="0.3">
      <c r="A17" s="24" t="s">
        <v>44</v>
      </c>
      <c r="B17" s="37"/>
      <c r="C17" s="37">
        <v>-713.32500000000005</v>
      </c>
      <c r="D17" s="37">
        <v>-138.69999999999999</v>
      </c>
      <c r="E17" s="37">
        <v>-297.2</v>
      </c>
      <c r="F17" s="37">
        <v>-118.875</v>
      </c>
      <c r="G17" s="37">
        <v>-39.625</v>
      </c>
      <c r="H17" s="37">
        <v>-79.25</v>
      </c>
      <c r="I17" s="37">
        <v>-45.05</v>
      </c>
      <c r="J17" s="37"/>
      <c r="K17" s="37">
        <v>-105.45</v>
      </c>
      <c r="L17" s="37">
        <v>-296.45</v>
      </c>
      <c r="M17" s="37">
        <v>-317.60000000000002</v>
      </c>
      <c r="N17" s="37">
        <v>-254.1</v>
      </c>
      <c r="O17" s="37">
        <v>-254.1</v>
      </c>
      <c r="P17" s="25">
        <v>-2659.7249999999999</v>
      </c>
    </row>
    <row r="18" spans="1:16" ht="40.200000000000003" x14ac:dyDescent="0.3">
      <c r="A18" s="24" t="s">
        <v>45</v>
      </c>
      <c r="B18" s="37">
        <v>298.25542000000002</v>
      </c>
      <c r="C18" s="37">
        <v>76.69</v>
      </c>
      <c r="D18" s="37">
        <v>26.160530000000001</v>
      </c>
      <c r="E18" s="37">
        <v>26.160530000000001</v>
      </c>
      <c r="F18" s="37"/>
      <c r="G18" s="37">
        <v>26.160530000000001</v>
      </c>
      <c r="H18" s="37"/>
      <c r="I18" s="37"/>
      <c r="J18" s="37"/>
      <c r="K18" s="37"/>
      <c r="L18" s="37"/>
      <c r="M18" s="37">
        <v>52.321060000000003</v>
      </c>
      <c r="N18" s="37"/>
      <c r="O18" s="37"/>
      <c r="P18" s="25">
        <v>505.74806999999998</v>
      </c>
    </row>
    <row r="19" spans="1:16" x14ac:dyDescent="0.3">
      <c r="A19" s="24" t="s">
        <v>46</v>
      </c>
      <c r="B19" s="37">
        <v>99333.002009999997</v>
      </c>
      <c r="C19" s="37">
        <v>130672.01300000001</v>
      </c>
      <c r="D19" s="37">
        <v>43448.890789999998</v>
      </c>
      <c r="E19" s="37">
        <v>27154.987969999998</v>
      </c>
      <c r="F19" s="37">
        <v>5643.4250000000002</v>
      </c>
      <c r="G19" s="37">
        <v>52517.668890000001</v>
      </c>
      <c r="H19" s="37">
        <v>20772.51741</v>
      </c>
      <c r="I19" s="37">
        <v>7879.95</v>
      </c>
      <c r="J19" s="37">
        <v>78642.513470000005</v>
      </c>
      <c r="K19" s="37">
        <v>10764.609</v>
      </c>
      <c r="L19" s="37">
        <v>10057.216</v>
      </c>
      <c r="M19" s="37">
        <v>24940.799060000001</v>
      </c>
      <c r="N19" s="37">
        <v>25749.132000000001</v>
      </c>
      <c r="O19" s="37">
        <v>43190.966489999999</v>
      </c>
      <c r="P19" s="25">
        <v>580767.69108999998</v>
      </c>
    </row>
    <row r="21" spans="1:16" x14ac:dyDescent="0.3">
      <c r="A21" s="34" t="s">
        <v>30</v>
      </c>
      <c r="B21" s="33">
        <f>Учреждения!B69+'Муниципальные районы'!P19</f>
        <v>1749780.9820699999</v>
      </c>
    </row>
    <row r="22" spans="1:16" ht="32.25" customHeight="1" x14ac:dyDescent="0.3">
      <c r="A22" s="34" t="str">
        <f>CONCATENATE("Остатки бюджетных средств на ",C2,"г.")</f>
        <v>Остатки бюджетных средств на 16.02.2018г.</v>
      </c>
      <c r="B22" s="33">
        <f>2606778</f>
        <v>2606778</v>
      </c>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2018-02-19T02:49:41Z</dcterms:modified>
</cp:coreProperties>
</file>