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8" windowWidth="14808" windowHeight="7956"/>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Учреждения!$33:$34</definedName>
    <definedName name="_xlnm.Print_Area" localSheetId="1">'Муниципальные районы'!$A$1:$P$17</definedName>
    <definedName name="_xlnm.Print_Area" localSheetId="0">Учреждения!$A$1:$E$75</definedName>
  </definedNames>
  <calcPr calcId="162913" refMode="R1C1"/>
</workbook>
</file>

<file path=xl/calcChain.xml><?xml version="1.0" encoding="utf-8"?>
<calcChain xmlns="http://schemas.openxmlformats.org/spreadsheetml/2006/main">
  <c r="E31" i="1" l="1"/>
  <c r="E8" i="1" s="1"/>
  <c r="E9" i="1"/>
  <c r="E19" i="1"/>
  <c r="E18" i="1"/>
  <c r="E11" i="1"/>
  <c r="E10" i="1"/>
  <c r="E30" i="1"/>
  <c r="E24" i="1"/>
  <c r="E16" i="1"/>
  <c r="E29" i="1"/>
  <c r="E15" i="1"/>
  <c r="E22" i="1"/>
  <c r="E14" i="1"/>
  <c r="E28" i="1"/>
  <c r="E13" i="1"/>
  <c r="E20" i="1"/>
  <c r="E27" i="1"/>
  <c r="E26" i="1"/>
  <c r="E25" i="1"/>
  <c r="E17" i="1"/>
  <c r="E23" i="1"/>
  <c r="E21" i="1"/>
  <c r="E12" i="1"/>
  <c r="B15" i="2"/>
  <c r="A2" i="2" l="1"/>
  <c r="B2" i="2" s="1"/>
  <c r="C2" i="2" s="1"/>
  <c r="A16" i="2" s="1"/>
  <c r="H1" i="1" l="1"/>
  <c r="A5" i="1" s="1"/>
  <c r="H2" i="1"/>
  <c r="G1" i="1"/>
  <c r="G2" i="1"/>
  <c r="A2" i="1" l="1"/>
</calcChain>
</file>

<file path=xl/sharedStrings.xml><?xml version="1.0" encoding="utf-8"?>
<sst xmlns="http://schemas.openxmlformats.org/spreadsheetml/2006/main" count="104" uniqueCount="103">
  <si>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</si>
  <si>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</si>
  <si>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</si>
  <si>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</si>
  <si>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</si>
  <si>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</si>
  <si>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</si>
  <si>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</si>
  <si>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</si>
  <si>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</si>
  <si>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</si>
  <si>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</si>
  <si>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</si>
  <si>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</si>
  <si>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</si>
  <si>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</si>
  <si>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</si>
  <si>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</si>
  <si>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</si>
  <si>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</si>
  <si>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</si>
  <si>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</si>
  <si>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</si>
  <si>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</si>
  <si>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</si>
  <si>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</si>
  <si>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</si>
  <si>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</si>
  <si>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</si>
  <si>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</si>
  <si>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</si>
  <si>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Дотации на поддержку мер по обеспечению сбалансированности бюджетов</t>
  </si>
  <si>
    <t>Субсидии местным бюджетам, связанные с выравниванием обеспеченности муниципальных образований в Камчатском крае по реализации ими их расходных обязательств</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</si>
  <si>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</si>
  <si>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Субсидии местным бюджетам на реализацию мероприятий Инвестиционной  программы Камчатского края</t>
  </si>
  <si>
    <t>Субвенции для осуществления  государственных полномочий Камчатского края в части расходов на предоставление  единовременной денежной выплаты гражданам, усыновившим (удочерившим) ребенка (детей) в Камчатском крае</t>
  </si>
  <si>
    <t>Субвенции 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t>
  </si>
  <si>
    <t>Субвенции на выполнение государственных полномочий Камчатского края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</si>
  <si>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 индивидуальных предпринимателей и граждан и по проведению проверок при осуществлении лицензионного контроля в отношении юридических лиц, индивидуальных предпринимателей, осуществляющих деятельность по управлению многоквартирными домами на основании лицензии</t>
  </si>
  <si>
    <t>Выплата единовременного пособия при всех формах устройства детей, лишенных родительского попечения, в семью</t>
  </si>
  <si>
    <t>Всего:</t>
  </si>
  <si>
    <t>22.03.2018</t>
  </si>
  <si>
    <t>Законодательное Собрание Камчатского края</t>
  </si>
  <si>
    <t>Контрольно-счетная палата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</si>
  <si>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</si>
  <si>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</si>
  <si>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</si>
  <si>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</si>
  <si>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</si>
  <si>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</si>
  <si>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</si>
  <si>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и молодежной политики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</si>
  <si>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</si>
  <si>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</si>
  <si>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</si>
  <si>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</si>
  <si>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</si>
  <si>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</si>
  <si>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записи актов гражданского состояния Камчатского края</t>
  </si>
  <si>
    <t>Агентство по делам архивов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</si>
  <si>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</si>
  <si>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</si>
  <si>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</si>
  <si>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</si>
  <si>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Региональная служба по тарифам и ценам Камчатского края</t>
  </si>
  <si>
    <t>Инспекция государственного технического надзора Камчатского края</t>
  </si>
  <si>
    <t>Инспекция государственного экологического надзора Камчатского края</t>
  </si>
  <si>
    <t>Государственная инспекция по контролю в сфере закупок Камчатского края</t>
  </si>
  <si>
    <t>Избирательная комиссия Камчатского края</t>
  </si>
  <si>
    <t>Министерство экономического развития и торговли Камчатского края</t>
  </si>
  <si>
    <t>Петропавловск-Камчатская городская территориальная избирательная комиссия</t>
  </si>
  <si>
    <t>Палата Уполномоченных в Камчатском крае</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</si>
  <si>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</si>
  <si>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</si>
  <si>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</si>
  <si>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</si>
  <si>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администрация Корякского округа</t>
  </si>
  <si>
    <t>Министерство территориального развития Камчатского края</t>
  </si>
  <si>
    <t>Агентство инвестиций и предпринимательства Камчатского края</t>
  </si>
  <si>
    <t>Служба охраны объектов культурного наследия Камчатского края</t>
  </si>
  <si>
    <t>ИТОГО</t>
  </si>
  <si>
    <t>16.03.2018</t>
  </si>
  <si>
    <t>Единая субвенция бюджетам субъектов Российской Федерации и бюджету г. Байконура</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</si>
  <si>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</si>
  <si>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</si>
  <si>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</si>
  <si>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</si>
  <si>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</si>
  <si>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</si>
  <si>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</si>
  <si>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</si>
  <si>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осуществление отдельных полномочий в области лесных отношений</t>
  </si>
  <si>
    <t xml:space="preserve">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</si>
  <si>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</si>
  <si>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</si>
  <si>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</si>
  <si>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 </t>
  </si>
  <si>
    <t xml:space="preserve">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 </t>
  </si>
  <si>
    <t>Субсидии бюджетам субъектов Российской Федерации на реализацию мероприятий по устойчивому развитию сельских территорий</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</si>
  <si>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</si>
  <si>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</si>
  <si>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</si>
  <si>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Субсидии бюджетам субъектов Российской Федерации на реализацию мероприятий по устойчивому развитию сельских территорий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</si>
</sst>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0"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0"/>
      <name val="Times New Roman"/>
      <family val="1"/>
    </font>
    <font>
      <sz val="10"/>
      <color theme="1"/>
      <name val="Calibri"/>
      <family val="2"/>
      <scheme val="minor"/>
    </font>
    <font>
      <sz val="11"/>
      <color theme="1"/>
      <name val="Times New Roman"/>
      <family val="1"/>
    </font>
    <font>
      <sz val="10"/>
      <name val="Times New Roman"/>
      <family val="1"/>
    </font>
    <font>
      <sz val="12"/>
      <color theme="1"/>
      <name val="Times New Roman"/>
      <family val="1"/>
    </font>
    <font>
      <b/>
      <sz val="12"/>
      <name val="Times New Roman"/>
      <family val="1"/>
    </font>
    <font>
      <sz val="11"/>
      <color theme="0" tint="-0.34998626667073579"/>
      <name val="Calibri"/>
      <family val="2"/>
      <scheme val="minor"/>
    </font>
    <font>
      <b/>
      <sz val="11"/>
      <color theme="1"/>
      <name val="Times New Roman"/>
      <family val="1"/>
      <charset val="204"/>
    </font>
    <font>
      <b/>
      <sz val="11"/>
      <color theme="1"/>
      <name val="Calibri"/>
      <family val="2"/>
      <charset val="204"/>
      <scheme val="minor"/>
    </font>
    <font>
      <sz val="12"/>
      <color theme="0"/>
      <name val="Times New Roman"/>
      <family val="1"/>
    </font>
    <font>
      <sz val="11"/>
      <color theme="0"/>
      <name val="Calibri"/>
      <family val="2"/>
      <scheme val="minor"/>
    </font>
    <font>
      <b/>
      <sz val="9"/>
      <color theme="0"/>
      <name val="Times New Roman"/>
      <family val="1"/>
      <charset val="204"/>
    </font>
    <font>
      <b/>
      <sz val="11"/>
      <color theme="1"/>
      <name val="Calibri"/>
      <family val="2"/>
      <scheme val="minor"/>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8">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164" fontId="3" fillId="0" borderId="4" xfId="0" applyNumberFormat="1" applyFont="1" applyBorder="1" applyAlignment="1">
      <alignment horizontal="left" vertical="center" wrapText="1"/>
    </xf>
    <xf numFmtId="164" fontId="3" fillId="0" borderId="4" xfId="0" applyNumberFormat="1" applyFont="1" applyBorder="1" applyAlignment="1">
      <alignment horizontal="right" vertical="center" wrapText="1"/>
    </xf>
    <xf numFmtId="164" fontId="2" fillId="0" borderId="4" xfId="0" applyNumberFormat="1" applyFont="1" applyBorder="1" applyAlignment="1">
      <alignment horizontal="right" vertical="center" wrapText="1"/>
    </xf>
    <xf numFmtId="14" fontId="0" fillId="0" borderId="0" xfId="0" applyNumberFormat="1"/>
    <xf numFmtId="164" fontId="7" fillId="2" borderId="4" xfId="0" applyNumberFormat="1" applyFont="1" applyFill="1" applyBorder="1" applyAlignment="1">
      <alignment horizontal="center" vertical="center" wrapText="1"/>
    </xf>
    <xf numFmtId="49" fontId="6" fillId="2" borderId="4" xfId="0" applyNumberFormat="1" applyFont="1" applyFill="1" applyBorder="1" applyAlignment="1">
      <alignment horizontal="left" wrapText="1"/>
    </xf>
    <xf numFmtId="164" fontId="7" fillId="2" borderId="4" xfId="0" applyNumberFormat="1" applyFont="1" applyFill="1" applyBorder="1" applyAlignment="1">
      <alignment horizontal="right" vertical="center" wrapText="1"/>
    </xf>
    <xf numFmtId="0" fontId="8" fillId="0" borderId="0" xfId="0" applyFont="1"/>
    <xf numFmtId="0" fontId="9" fillId="0" borderId="0" xfId="0" applyFont="1"/>
    <xf numFmtId="0" fontId="11" fillId="0" borderId="0" xfId="0" applyFont="1"/>
    <xf numFmtId="0" fontId="12" fillId="2" borderId="0" xfId="0" applyFont="1" applyFill="1" applyBorder="1" applyAlignment="1"/>
    <xf numFmtId="0" fontId="13" fillId="0" borderId="0" xfId="0" applyNumberFormat="1" applyFont="1"/>
    <xf numFmtId="0" fontId="13" fillId="0" borderId="0" xfId="0" applyFont="1"/>
    <xf numFmtId="49" fontId="5" fillId="2" borderId="4" xfId="0" applyNumberFormat="1" applyFont="1" applyFill="1" applyBorder="1" applyAlignment="1">
      <alignment horizontal="left" wrapText="1"/>
    </xf>
    <xf numFmtId="0" fontId="14" fillId="0" borderId="4" xfId="0" applyFont="1" applyBorder="1" applyAlignment="1">
      <alignment horizontal="center" vertical="center" wrapText="1"/>
    </xf>
    <xf numFmtId="164" fontId="15" fillId="0" borderId="4" xfId="0" applyNumberFormat="1" applyFont="1" applyBorder="1"/>
    <xf numFmtId="0" fontId="15" fillId="0" borderId="4" xfId="0" applyFont="1" applyBorder="1" applyAlignment="1">
      <alignment wrapText="1"/>
    </xf>
    <xf numFmtId="0" fontId="17" fillId="0" borderId="0" xfId="0" applyFont="1"/>
    <xf numFmtId="164" fontId="10" fillId="2" borderId="4" xfId="0" applyNumberFormat="1" applyFont="1" applyFill="1" applyBorder="1" applyAlignment="1">
      <alignment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164" fontId="10" fillId="2" borderId="4" xfId="0" applyNumberFormat="1" applyFont="1" applyFill="1" applyBorder="1" applyAlignment="1">
      <alignment horizontal="center" vertical="center" wrapText="1"/>
    </xf>
    <xf numFmtId="14" fontId="16" fillId="0" borderId="0" xfId="0" applyNumberFormat="1" applyFont="1"/>
    <xf numFmtId="0" fontId="18" fillId="2" borderId="0" xfId="0" applyFont="1" applyFill="1" applyBorder="1" applyAlignment="1"/>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xf numFmtId="164" fontId="2" fillId="0" borderId="4" xfId="0" applyNumberFormat="1" applyFont="1" applyBorder="1" applyAlignment="1">
      <alignment horizontal="left" vertical="center" wrapText="1"/>
    </xf>
    <xf numFmtId="0" fontId="19" fillId="0" borderId="0" xfId="0" applyFont="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tabSelected="1" view="pageBreakPreview" topLeftCell="A61" zoomScaleNormal="100" zoomScaleSheetLayoutView="100" workbookViewId="0">
      <selection activeCell="E32" sqref="E32"/>
    </sheetView>
  </sheetViews>
  <sheetFormatPr defaultRowHeight="14.4" x14ac:dyDescent="0.3"/>
  <cols>
    <col min="1" max="1" width="69.33203125" customWidth="1"/>
    <col min="2" max="2" width="13.88671875" customWidth="1"/>
    <col min="3" max="4" width="14.44140625" customWidth="1"/>
    <col min="5" max="5" width="12.44140625" customWidth="1"/>
    <col min="6" max="6" width="12.5546875" customWidth="1"/>
    <col min="7" max="7" width="16" bestFit="1" customWidth="1"/>
    <col min="9" max="9" width="10.109375" bestFit="1" customWidth="1"/>
  </cols>
  <sheetData>
    <row r="1" spans="1:9" ht="15.6" x14ac:dyDescent="0.3">
      <c r="A1" s="43" t="s">
        <v>0</v>
      </c>
      <c r="B1" s="43"/>
      <c r="C1" s="43"/>
      <c r="D1" s="43"/>
      <c r="E1" s="43"/>
      <c r="F1" s="30" t="s">
        <v>81</v>
      </c>
      <c r="G1" s="31" t="str">
        <f>TEXT(F1,"[$-FC19]ДД ММММ")</f>
        <v>16 марта</v>
      </c>
      <c r="H1" s="31" t="str">
        <f>TEXT(F1,"[$-FC19]ДД.ММ.ГГГ \г")</f>
        <v>16.03.2018 г</v>
      </c>
    </row>
    <row r="2" spans="1:9" ht="15.6" x14ac:dyDescent="0.3">
      <c r="A2" s="43" t="str">
        <f>CONCATENATE("с ",G1," по ",G2,"ода")</f>
        <v>с 16 марта по 22 марта 2018 года</v>
      </c>
      <c r="B2" s="43"/>
      <c r="C2" s="43"/>
      <c r="D2" s="43"/>
      <c r="E2" s="43"/>
      <c r="F2" s="30" t="s">
        <v>41</v>
      </c>
      <c r="G2" s="31" t="str">
        <f>TEXT(F2,"[$-FC19]ДД ММММ ГГГ \г")</f>
        <v>22 марта 2018 г</v>
      </c>
      <c r="H2" s="31" t="str">
        <f>TEXT(F2,"[$-FC19]ДД.ММ.ГГГ \г")</f>
        <v>22.03.2018 г</v>
      </c>
      <c r="I2" s="22"/>
    </row>
    <row r="3" spans="1:9" x14ac:dyDescent="0.3">
      <c r="A3" s="1"/>
      <c r="B3" s="2"/>
      <c r="C3" s="2"/>
      <c r="D3" s="2"/>
      <c r="E3" s="3"/>
    </row>
    <row r="4" spans="1:9" x14ac:dyDescent="0.3">
      <c r="A4" s="4"/>
      <c r="B4" s="5"/>
      <c r="C4" s="5"/>
      <c r="D4" s="6"/>
      <c r="E4" s="7" t="s">
        <v>1</v>
      </c>
    </row>
    <row r="5" spans="1:9" x14ac:dyDescent="0.3">
      <c r="A5" s="44" t="str">
        <f>CONCATENATE("Остатки средств на ",H1,".")</f>
        <v>Остатки средств на 16.03.2018 г.</v>
      </c>
      <c r="B5" s="45"/>
      <c r="C5" s="45"/>
      <c r="D5" s="46"/>
      <c r="E5" s="8">
        <v>2494034.7999999998</v>
      </c>
      <c r="F5" s="22"/>
    </row>
    <row r="6" spans="1:9" x14ac:dyDescent="0.3">
      <c r="A6" s="10"/>
      <c r="B6" s="11"/>
      <c r="C6" s="11"/>
      <c r="D6" s="11"/>
      <c r="E6" s="12"/>
    </row>
    <row r="7" spans="1:9" x14ac:dyDescent="0.3">
      <c r="A7" s="53" t="s">
        <v>2</v>
      </c>
      <c r="B7" s="54"/>
      <c r="C7" s="54"/>
      <c r="D7" s="54"/>
      <c r="E7" s="13"/>
    </row>
    <row r="8" spans="1:9" x14ac:dyDescent="0.3">
      <c r="A8" s="48" t="s">
        <v>3</v>
      </c>
      <c r="B8" s="54"/>
      <c r="C8" s="54"/>
      <c r="D8" s="54"/>
      <c r="E8" s="9">
        <f>E31-E9</f>
        <v>268927.58134000021</v>
      </c>
    </row>
    <row r="9" spans="1:9" x14ac:dyDescent="0.3">
      <c r="A9" s="55" t="s">
        <v>4</v>
      </c>
      <c r="B9" s="54"/>
      <c r="C9" s="54"/>
      <c r="D9" s="54"/>
      <c r="E9" s="14">
        <f>SUM(E10:E30)</f>
        <v>63059.299999999996</v>
      </c>
    </row>
    <row r="10" spans="1:9" x14ac:dyDescent="0.3">
      <c r="A10" s="55" t="s">
        <v>82</v>
      </c>
      <c r="B10" s="54"/>
      <c r="C10" s="54"/>
      <c r="D10" s="54"/>
      <c r="E10" s="14">
        <f>27.4+99+4.6+3.7+73.4</f>
        <v>208.1</v>
      </c>
    </row>
    <row r="11" spans="1:9" ht="31.8" customHeight="1" x14ac:dyDescent="0.3">
      <c r="A11" s="55" t="s">
        <v>83</v>
      </c>
      <c r="B11" s="54"/>
      <c r="C11" s="54"/>
      <c r="D11" s="54"/>
      <c r="E11" s="14">
        <f>53.6+26.8</f>
        <v>80.400000000000006</v>
      </c>
    </row>
    <row r="12" spans="1:9" ht="28.8" customHeight="1" x14ac:dyDescent="0.3">
      <c r="A12" s="55" t="s">
        <v>84</v>
      </c>
      <c r="B12" s="54"/>
      <c r="C12" s="54"/>
      <c r="D12" s="54"/>
      <c r="E12" s="14">
        <f>5955.5</f>
        <v>5955.5</v>
      </c>
    </row>
    <row r="13" spans="1:9" ht="30" customHeight="1" x14ac:dyDescent="0.3">
      <c r="A13" s="55" t="s">
        <v>85</v>
      </c>
      <c r="B13" s="54"/>
      <c r="C13" s="54"/>
      <c r="D13" s="54"/>
      <c r="E13" s="14">
        <f>8108.7+10.3+940</f>
        <v>9059</v>
      </c>
    </row>
    <row r="14" spans="1:9" ht="27.6" customHeight="1" x14ac:dyDescent="0.3">
      <c r="A14" s="55" t="s">
        <v>86</v>
      </c>
      <c r="B14" s="54"/>
      <c r="C14" s="54"/>
      <c r="D14" s="54"/>
      <c r="E14" s="14">
        <f>133.9+9.8</f>
        <v>143.70000000000002</v>
      </c>
    </row>
    <row r="15" spans="1:9" ht="27.6" customHeight="1" x14ac:dyDescent="0.3">
      <c r="A15" s="55" t="s">
        <v>87</v>
      </c>
      <c r="B15" s="54"/>
      <c r="C15" s="54"/>
      <c r="D15" s="54"/>
      <c r="E15" s="14">
        <f>18185.4+405.8+445</f>
        <v>19036.2</v>
      </c>
    </row>
    <row r="16" spans="1:9" ht="43.2" customHeight="1" x14ac:dyDescent="0.3">
      <c r="A16" s="55" t="s">
        <v>88</v>
      </c>
      <c r="B16" s="54"/>
      <c r="C16" s="54"/>
      <c r="D16" s="54"/>
      <c r="E16" s="14">
        <f>9570.8+868.9+19.8</f>
        <v>10459.499999999998</v>
      </c>
    </row>
    <row r="17" spans="1:5" ht="30" customHeight="1" x14ac:dyDescent="0.3">
      <c r="A17" s="55" t="s">
        <v>89</v>
      </c>
      <c r="B17" s="54"/>
      <c r="C17" s="54"/>
      <c r="D17" s="54"/>
      <c r="E17" s="14">
        <f>81.1+384.9</f>
        <v>466</v>
      </c>
    </row>
    <row r="18" spans="1:5" ht="30.6" customHeight="1" x14ac:dyDescent="0.3">
      <c r="A18" s="55" t="s">
        <v>90</v>
      </c>
      <c r="B18" s="54"/>
      <c r="C18" s="54"/>
      <c r="D18" s="54"/>
      <c r="E18" s="14">
        <f>454.8+384.5+356.6+511.9+686.3</f>
        <v>2394.1000000000004</v>
      </c>
    </row>
    <row r="19" spans="1:5" ht="29.4" customHeight="1" x14ac:dyDescent="0.3">
      <c r="A19" s="55" t="s">
        <v>91</v>
      </c>
      <c r="B19" s="54"/>
      <c r="C19" s="54"/>
      <c r="D19" s="54"/>
      <c r="E19" s="14">
        <f>767.7+71+95+84.7+254.3</f>
        <v>1272.7</v>
      </c>
    </row>
    <row r="20" spans="1:5" ht="28.2" customHeight="1" x14ac:dyDescent="0.3">
      <c r="A20" s="55" t="s">
        <v>92</v>
      </c>
      <c r="B20" s="54"/>
      <c r="C20" s="54"/>
      <c r="D20" s="54"/>
      <c r="E20" s="14">
        <f>55.1+1083.3</f>
        <v>1138.3999999999999</v>
      </c>
    </row>
    <row r="21" spans="1:5" ht="29.4" customHeight="1" x14ac:dyDescent="0.3">
      <c r="A21" s="55" t="s">
        <v>93</v>
      </c>
      <c r="B21" s="54"/>
      <c r="C21" s="54"/>
      <c r="D21" s="54"/>
      <c r="E21" s="14">
        <f>120.5</f>
        <v>120.5</v>
      </c>
    </row>
    <row r="22" spans="1:5" ht="28.2" customHeight="1" x14ac:dyDescent="0.3">
      <c r="A22" s="55" t="s">
        <v>94</v>
      </c>
      <c r="B22" s="54"/>
      <c r="C22" s="54"/>
      <c r="D22" s="54"/>
      <c r="E22" s="14">
        <f>26.2+8.5</f>
        <v>34.700000000000003</v>
      </c>
    </row>
    <row r="23" spans="1:5" ht="42" customHeight="1" x14ac:dyDescent="0.3">
      <c r="A23" s="55" t="s">
        <v>95</v>
      </c>
      <c r="B23" s="54"/>
      <c r="C23" s="54"/>
      <c r="D23" s="54"/>
      <c r="E23" s="14">
        <f>274</f>
        <v>274</v>
      </c>
    </row>
    <row r="24" spans="1:5" ht="30.6" customHeight="1" x14ac:dyDescent="0.3">
      <c r="A24" s="55" t="s">
        <v>96</v>
      </c>
      <c r="B24" s="54"/>
      <c r="C24" s="54"/>
      <c r="D24" s="54"/>
      <c r="E24" s="14">
        <f>41.7+187.5</f>
        <v>229.2</v>
      </c>
    </row>
    <row r="25" spans="1:5" ht="30.6" customHeight="1" x14ac:dyDescent="0.3">
      <c r="A25" s="55" t="s">
        <v>97</v>
      </c>
      <c r="B25" s="54"/>
      <c r="C25" s="54"/>
      <c r="D25" s="54"/>
      <c r="E25" s="14">
        <f>812.2</f>
        <v>812.2</v>
      </c>
    </row>
    <row r="26" spans="1:5" ht="30" customHeight="1" x14ac:dyDescent="0.3">
      <c r="A26" s="55" t="s">
        <v>98</v>
      </c>
      <c r="B26" s="54"/>
      <c r="C26" s="54"/>
      <c r="D26" s="54"/>
      <c r="E26" s="14">
        <f>5952.9</f>
        <v>5952.9</v>
      </c>
    </row>
    <row r="27" spans="1:5" ht="55.8" customHeight="1" x14ac:dyDescent="0.3">
      <c r="A27" s="55" t="s">
        <v>99</v>
      </c>
      <c r="B27" s="54"/>
      <c r="C27" s="54"/>
      <c r="D27" s="54"/>
      <c r="E27" s="14">
        <f>911.5</f>
        <v>911.5</v>
      </c>
    </row>
    <row r="28" spans="1:5" ht="31.2" customHeight="1" x14ac:dyDescent="0.3">
      <c r="A28" s="55" t="s">
        <v>100</v>
      </c>
      <c r="B28" s="54"/>
      <c r="C28" s="54"/>
      <c r="D28" s="54"/>
      <c r="E28" s="14">
        <f>-2.5</f>
        <v>-2.5</v>
      </c>
    </row>
    <row r="29" spans="1:5" ht="28.8" customHeight="1" x14ac:dyDescent="0.3">
      <c r="A29" s="55" t="s">
        <v>101</v>
      </c>
      <c r="B29" s="54"/>
      <c r="C29" s="54"/>
      <c r="D29" s="54"/>
      <c r="E29" s="14">
        <f>4.3</f>
        <v>4.3</v>
      </c>
    </row>
    <row r="30" spans="1:5" ht="28.8" customHeight="1" x14ac:dyDescent="0.3">
      <c r="A30" s="55" t="s">
        <v>102</v>
      </c>
      <c r="B30" s="54"/>
      <c r="C30" s="54"/>
      <c r="D30" s="54"/>
      <c r="E30" s="14">
        <f>4508.9</f>
        <v>4508.8999999999996</v>
      </c>
    </row>
    <row r="31" spans="1:5" x14ac:dyDescent="0.3">
      <c r="A31" s="47" t="s">
        <v>5</v>
      </c>
      <c r="B31" s="48"/>
      <c r="C31" s="48"/>
      <c r="D31" s="48"/>
      <c r="E31" s="13">
        <f>'Муниципальные районы'!B16-Учреждения!E5+'Муниципальные районы'!B15</f>
        <v>331986.8813400002</v>
      </c>
    </row>
    <row r="32" spans="1:5" x14ac:dyDescent="0.3">
      <c r="A32" s="15"/>
      <c r="B32" s="16"/>
      <c r="C32" s="16"/>
      <c r="D32" s="6"/>
      <c r="E32" s="17"/>
    </row>
    <row r="33" spans="1:5" x14ac:dyDescent="0.3">
      <c r="A33" s="49" t="s">
        <v>14</v>
      </c>
      <c r="B33" s="51" t="s">
        <v>6</v>
      </c>
      <c r="C33" s="52" t="s">
        <v>7</v>
      </c>
      <c r="D33" s="52"/>
      <c r="E33" s="52"/>
    </row>
    <row r="34" spans="1:5" ht="82.8" x14ac:dyDescent="0.3">
      <c r="A34" s="50"/>
      <c r="B34" s="51"/>
      <c r="C34" s="18" t="s">
        <v>8</v>
      </c>
      <c r="D34" s="18" t="s">
        <v>9</v>
      </c>
      <c r="E34" s="18" t="s">
        <v>10</v>
      </c>
    </row>
    <row r="35" spans="1:5" x14ac:dyDescent="0.3">
      <c r="A35" s="19" t="s">
        <v>42</v>
      </c>
      <c r="B35" s="20">
        <v>41.667569999999998</v>
      </c>
      <c r="C35" s="20"/>
      <c r="D35" s="20"/>
      <c r="E35" s="20"/>
    </row>
    <row r="36" spans="1:5" x14ac:dyDescent="0.3">
      <c r="A36" s="19" t="s">
        <v>43</v>
      </c>
      <c r="B36" s="20">
        <v>200</v>
      </c>
      <c r="C36" s="20"/>
      <c r="D36" s="20"/>
      <c r="E36" s="20"/>
    </row>
    <row r="37" spans="1:5" x14ac:dyDescent="0.3">
      <c r="A37" s="19" t="s">
        <v>44</v>
      </c>
      <c r="B37" s="20">
        <v>17357.231769999999</v>
      </c>
      <c r="C37" s="20">
        <v>880.09295999999995</v>
      </c>
      <c r="D37" s="20">
        <v>257.31209000000001</v>
      </c>
      <c r="E37" s="20"/>
    </row>
    <row r="38" spans="1:5" ht="27.6" x14ac:dyDescent="0.3">
      <c r="A38" s="19" t="s">
        <v>45</v>
      </c>
      <c r="B38" s="20">
        <v>9912.4571199999991</v>
      </c>
      <c r="C38" s="20">
        <v>436.92842999999999</v>
      </c>
      <c r="D38" s="20">
        <v>11.432259999999999</v>
      </c>
      <c r="E38" s="20">
        <v>4746.1670000000004</v>
      </c>
    </row>
    <row r="39" spans="1:5" x14ac:dyDescent="0.3">
      <c r="A39" s="19" t="s">
        <v>46</v>
      </c>
      <c r="B39" s="20">
        <v>1303.44399</v>
      </c>
      <c r="C39" s="20"/>
      <c r="D39" s="20"/>
      <c r="E39" s="20"/>
    </row>
    <row r="40" spans="1:5" x14ac:dyDescent="0.3">
      <c r="A40" s="19" t="s">
        <v>47</v>
      </c>
      <c r="B40" s="20">
        <v>11.533189999999999</v>
      </c>
      <c r="C40" s="20"/>
      <c r="D40" s="20"/>
      <c r="E40" s="20"/>
    </row>
    <row r="41" spans="1:5" ht="27.6" x14ac:dyDescent="0.3">
      <c r="A41" s="19" t="s">
        <v>48</v>
      </c>
      <c r="B41" s="20">
        <v>336418.21422000002</v>
      </c>
      <c r="C41" s="20"/>
      <c r="D41" s="20"/>
      <c r="E41" s="20"/>
    </row>
    <row r="42" spans="1:5" x14ac:dyDescent="0.3">
      <c r="A42" s="19" t="s">
        <v>49</v>
      </c>
      <c r="B42" s="20">
        <v>312</v>
      </c>
      <c r="C42" s="20">
        <v>5</v>
      </c>
      <c r="D42" s="20"/>
      <c r="E42" s="20"/>
    </row>
    <row r="43" spans="1:5" x14ac:dyDescent="0.3">
      <c r="A43" s="19" t="s">
        <v>50</v>
      </c>
      <c r="B43" s="20">
        <v>47350.399089999999</v>
      </c>
      <c r="C43" s="20">
        <v>700</v>
      </c>
      <c r="D43" s="20">
        <v>350</v>
      </c>
      <c r="E43" s="20">
        <v>2000</v>
      </c>
    </row>
    <row r="44" spans="1:5" x14ac:dyDescent="0.3">
      <c r="A44" s="19" t="s">
        <v>51</v>
      </c>
      <c r="B44" s="20">
        <v>26172.140370000001</v>
      </c>
      <c r="C44" s="20"/>
      <c r="D44" s="20"/>
      <c r="E44" s="20">
        <v>568.85220000000004</v>
      </c>
    </row>
    <row r="45" spans="1:5" x14ac:dyDescent="0.3">
      <c r="A45" s="19" t="s">
        <v>52</v>
      </c>
      <c r="B45" s="20">
        <v>34830.125930000002</v>
      </c>
      <c r="C45" s="20">
        <v>403</v>
      </c>
      <c r="D45" s="20">
        <v>0.27750000000000002</v>
      </c>
      <c r="E45" s="20">
        <v>4917.7050600000002</v>
      </c>
    </row>
    <row r="46" spans="1:5" x14ac:dyDescent="0.3">
      <c r="A46" s="19" t="s">
        <v>53</v>
      </c>
      <c r="B46" s="20">
        <v>63744.029569999999</v>
      </c>
      <c r="C46" s="20"/>
      <c r="D46" s="20"/>
      <c r="E46" s="20">
        <v>20319.38234</v>
      </c>
    </row>
    <row r="47" spans="1:5" x14ac:dyDescent="0.3">
      <c r="A47" s="19" t="s">
        <v>54</v>
      </c>
      <c r="B47" s="20">
        <v>200.1</v>
      </c>
      <c r="C47" s="20"/>
      <c r="D47" s="20"/>
      <c r="E47" s="20"/>
    </row>
    <row r="48" spans="1:5" ht="27.6" x14ac:dyDescent="0.3">
      <c r="A48" s="19" t="s">
        <v>55</v>
      </c>
      <c r="B48" s="20">
        <v>18326.714</v>
      </c>
      <c r="C48" s="20">
        <v>14600</v>
      </c>
      <c r="D48" s="20">
        <v>50</v>
      </c>
      <c r="E48" s="20"/>
    </row>
    <row r="49" spans="1:5" x14ac:dyDescent="0.3">
      <c r="A49" s="19" t="s">
        <v>56</v>
      </c>
      <c r="B49" s="20">
        <v>565.28718000000003</v>
      </c>
      <c r="C49" s="20"/>
      <c r="D49" s="20"/>
      <c r="E49" s="20"/>
    </row>
    <row r="50" spans="1:5" x14ac:dyDescent="0.3">
      <c r="A50" s="19" t="s">
        <v>57</v>
      </c>
      <c r="B50" s="20">
        <v>961.55562999999995</v>
      </c>
      <c r="C50" s="20"/>
      <c r="D50" s="20"/>
      <c r="E50" s="20"/>
    </row>
    <row r="51" spans="1:5" x14ac:dyDescent="0.3">
      <c r="A51" s="19" t="s">
        <v>58</v>
      </c>
      <c r="B51" s="20">
        <v>226.96249</v>
      </c>
      <c r="C51" s="20"/>
      <c r="D51" s="20"/>
      <c r="E51" s="20"/>
    </row>
    <row r="52" spans="1:5" x14ac:dyDescent="0.3">
      <c r="A52" s="19" t="s">
        <v>59</v>
      </c>
      <c r="B52" s="20">
        <v>136.88122000000001</v>
      </c>
      <c r="C52" s="20"/>
      <c r="D52" s="20"/>
      <c r="E52" s="20"/>
    </row>
    <row r="53" spans="1:5" ht="27.6" x14ac:dyDescent="0.3">
      <c r="A53" s="19" t="s">
        <v>60</v>
      </c>
      <c r="B53" s="20">
        <v>3867.1995000000002</v>
      </c>
      <c r="C53" s="20">
        <v>1503.4939999999999</v>
      </c>
      <c r="D53" s="20"/>
      <c r="E53" s="20">
        <v>486.98847999999998</v>
      </c>
    </row>
    <row r="54" spans="1:5" x14ac:dyDescent="0.3">
      <c r="A54" s="19" t="s">
        <v>61</v>
      </c>
      <c r="B54" s="20">
        <v>6384.9123099999997</v>
      </c>
      <c r="C54" s="20"/>
      <c r="D54" s="20"/>
      <c r="E54" s="20"/>
    </row>
    <row r="55" spans="1:5" x14ac:dyDescent="0.3">
      <c r="A55" s="19" t="s">
        <v>62</v>
      </c>
      <c r="B55" s="20">
        <v>40794.735130000001</v>
      </c>
      <c r="C55" s="20"/>
      <c r="D55" s="20"/>
      <c r="E55" s="20"/>
    </row>
    <row r="56" spans="1:5" x14ac:dyDescent="0.3">
      <c r="A56" s="19" t="s">
        <v>63</v>
      </c>
      <c r="B56" s="20">
        <v>2364</v>
      </c>
      <c r="C56" s="20">
        <v>1100</v>
      </c>
      <c r="D56" s="20">
        <v>450</v>
      </c>
      <c r="E56" s="20"/>
    </row>
    <row r="57" spans="1:5" x14ac:dyDescent="0.3">
      <c r="A57" s="19" t="s">
        <v>64</v>
      </c>
      <c r="B57" s="20">
        <v>11.8</v>
      </c>
      <c r="C57" s="20"/>
      <c r="D57" s="20"/>
      <c r="E57" s="20"/>
    </row>
    <row r="58" spans="1:5" x14ac:dyDescent="0.3">
      <c r="A58" s="19" t="s">
        <v>65</v>
      </c>
      <c r="B58" s="20">
        <v>135</v>
      </c>
      <c r="C58" s="20"/>
      <c r="D58" s="20"/>
      <c r="E58" s="20"/>
    </row>
    <row r="59" spans="1:5" x14ac:dyDescent="0.3">
      <c r="A59" s="19" t="s">
        <v>66</v>
      </c>
      <c r="B59" s="20">
        <v>1.32</v>
      </c>
      <c r="C59" s="20"/>
      <c r="D59" s="20"/>
      <c r="E59" s="20"/>
    </row>
    <row r="60" spans="1:5" x14ac:dyDescent="0.3">
      <c r="A60" s="19" t="s">
        <v>67</v>
      </c>
      <c r="B60" s="20">
        <v>5</v>
      </c>
      <c r="C60" s="20"/>
      <c r="D60" s="20"/>
      <c r="E60" s="20"/>
    </row>
    <row r="61" spans="1:5" x14ac:dyDescent="0.3">
      <c r="A61" s="19" t="s">
        <v>68</v>
      </c>
      <c r="B61" s="20">
        <v>774.96200999999996</v>
      </c>
      <c r="C61" s="20"/>
      <c r="D61" s="20"/>
      <c r="E61" s="20"/>
    </row>
    <row r="62" spans="1:5" x14ac:dyDescent="0.3">
      <c r="A62" s="19" t="s">
        <v>69</v>
      </c>
      <c r="B62" s="20">
        <v>113402.58207</v>
      </c>
      <c r="C62" s="20">
        <v>3000</v>
      </c>
      <c r="D62" s="20"/>
      <c r="E62" s="20">
        <v>161.08739</v>
      </c>
    </row>
    <row r="63" spans="1:5" ht="27.6" x14ac:dyDescent="0.3">
      <c r="A63" s="19" t="s">
        <v>70</v>
      </c>
      <c r="B63" s="20">
        <v>42</v>
      </c>
      <c r="C63" s="20">
        <v>42</v>
      </c>
      <c r="D63" s="20"/>
      <c r="E63" s="20"/>
    </row>
    <row r="64" spans="1:5" x14ac:dyDescent="0.3">
      <c r="A64" s="19" t="s">
        <v>71</v>
      </c>
      <c r="B64" s="20">
        <v>198.898</v>
      </c>
      <c r="C64" s="20">
        <v>85.766000000000005</v>
      </c>
      <c r="D64" s="20"/>
      <c r="E64" s="20"/>
    </row>
    <row r="65" spans="1:5" x14ac:dyDescent="0.3">
      <c r="A65" s="19" t="s">
        <v>72</v>
      </c>
      <c r="B65" s="20">
        <v>260.26625999999999</v>
      </c>
      <c r="C65" s="20"/>
      <c r="D65" s="20"/>
      <c r="E65" s="20"/>
    </row>
    <row r="66" spans="1:5" x14ac:dyDescent="0.3">
      <c r="A66" s="19" t="s">
        <v>73</v>
      </c>
      <c r="B66" s="20">
        <v>1758</v>
      </c>
      <c r="C66" s="20"/>
      <c r="D66" s="20"/>
      <c r="E66" s="20"/>
    </row>
    <row r="67" spans="1:5" x14ac:dyDescent="0.3">
      <c r="A67" s="19" t="s">
        <v>74</v>
      </c>
      <c r="B67" s="20">
        <v>7074.0481</v>
      </c>
      <c r="C67" s="20">
        <v>1147.07528</v>
      </c>
      <c r="D67" s="20">
        <v>328.77287000000001</v>
      </c>
      <c r="E67" s="20">
        <v>120</v>
      </c>
    </row>
    <row r="68" spans="1:5" x14ac:dyDescent="0.3">
      <c r="A68" s="19" t="s">
        <v>75</v>
      </c>
      <c r="B68" s="20">
        <v>113.35599999999999</v>
      </c>
      <c r="C68" s="20"/>
      <c r="D68" s="20"/>
      <c r="E68" s="20"/>
    </row>
    <row r="69" spans="1:5" x14ac:dyDescent="0.3">
      <c r="A69" s="19" t="s">
        <v>76</v>
      </c>
      <c r="B69" s="20">
        <v>1621.2139999999999</v>
      </c>
      <c r="C69" s="20">
        <v>875</v>
      </c>
      <c r="D69" s="20">
        <v>359</v>
      </c>
      <c r="E69" s="20"/>
    </row>
    <row r="70" spans="1:5" x14ac:dyDescent="0.3">
      <c r="A70" s="19" t="s">
        <v>77</v>
      </c>
      <c r="B70" s="20">
        <v>119.83262000000001</v>
      </c>
      <c r="C70" s="20"/>
      <c r="D70" s="20"/>
      <c r="E70" s="20"/>
    </row>
    <row r="71" spans="1:5" x14ac:dyDescent="0.3">
      <c r="A71" s="19" t="s">
        <v>78</v>
      </c>
      <c r="B71" s="20">
        <v>5187.7879899999998</v>
      </c>
      <c r="C71" s="20"/>
      <c r="D71" s="20"/>
      <c r="E71" s="20"/>
    </row>
    <row r="72" spans="1:5" x14ac:dyDescent="0.3">
      <c r="A72" s="19" t="s">
        <v>79</v>
      </c>
      <c r="B72" s="20">
        <v>41</v>
      </c>
      <c r="C72" s="20"/>
      <c r="D72" s="20"/>
      <c r="E72" s="20"/>
    </row>
    <row r="73" spans="1:5" s="57" customFormat="1" x14ac:dyDescent="0.3">
      <c r="A73" s="56" t="s">
        <v>80</v>
      </c>
      <c r="B73" s="21">
        <v>742228.65732999996</v>
      </c>
      <c r="C73" s="21">
        <v>24778.356670000001</v>
      </c>
      <c r="D73" s="21">
        <v>1806.7947200000001</v>
      </c>
      <c r="E73" s="21">
        <v>33320.18247</v>
      </c>
    </row>
  </sheetData>
  <mergeCells count="31">
    <mergeCell ref="A26:D26"/>
    <mergeCell ref="A27:D27"/>
    <mergeCell ref="A28:D28"/>
    <mergeCell ref="A29:D29"/>
    <mergeCell ref="A30:D30"/>
    <mergeCell ref="A21:D21"/>
    <mergeCell ref="A22:D22"/>
    <mergeCell ref="A23:D23"/>
    <mergeCell ref="A24:D24"/>
    <mergeCell ref="A25:D25"/>
    <mergeCell ref="A16:D16"/>
    <mergeCell ref="A17:D17"/>
    <mergeCell ref="A18:D18"/>
    <mergeCell ref="A19:D19"/>
    <mergeCell ref="A20:D20"/>
    <mergeCell ref="A1:E1"/>
    <mergeCell ref="A2:E2"/>
    <mergeCell ref="A5:D5"/>
    <mergeCell ref="A31:D31"/>
    <mergeCell ref="A33:A34"/>
    <mergeCell ref="B33:B34"/>
    <mergeCell ref="C33:E33"/>
    <mergeCell ref="A7:D7"/>
    <mergeCell ref="A8:D8"/>
    <mergeCell ref="A9:D9"/>
    <mergeCell ref="A10:D10"/>
    <mergeCell ref="A11:D11"/>
    <mergeCell ref="A12:D12"/>
    <mergeCell ref="A13:D13"/>
    <mergeCell ref="A14:D14"/>
    <mergeCell ref="A15:D15"/>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view="pageBreakPreview" topLeftCell="A10" zoomScaleNormal="100" zoomScaleSheetLayoutView="100" workbookViewId="0">
      <selection activeCell="B17" sqref="B17"/>
    </sheetView>
  </sheetViews>
  <sheetFormatPr defaultRowHeight="14.4" x14ac:dyDescent="0.3"/>
  <cols>
    <col min="1" max="1" width="38.33203125" customWidth="1"/>
    <col min="2" max="5" width="13.109375" customWidth="1"/>
    <col min="6" max="6" width="13" customWidth="1"/>
    <col min="7" max="7" width="13.44140625" customWidth="1"/>
    <col min="8" max="8" width="13.6640625" customWidth="1"/>
    <col min="9" max="9" width="13.77734375" customWidth="1"/>
    <col min="10" max="10" width="12.6640625" customWidth="1"/>
    <col min="11" max="11" width="11" customWidth="1"/>
    <col min="12" max="12" width="13.21875" customWidth="1"/>
    <col min="13" max="13" width="13.5546875" customWidth="1"/>
    <col min="14" max="14" width="13" customWidth="1"/>
    <col min="15" max="15" width="13.44140625" customWidth="1"/>
    <col min="16" max="16" width="10.33203125" customWidth="1"/>
  </cols>
  <sheetData>
    <row r="1" spans="1:16" s="28" customFormat="1" ht="15.6" x14ac:dyDescent="0.3">
      <c r="A1" s="41" t="s">
        <v>41</v>
      </c>
      <c r="C1" s="29" t="s">
        <v>13</v>
      </c>
    </row>
    <row r="2" spans="1:16" x14ac:dyDescent="0.3">
      <c r="A2" s="36" t="str">
        <f>TEXT(EndData2,"[$-FC19]ДД.ММ.ГГГ")</f>
        <v>22.03.2018</v>
      </c>
      <c r="B2" s="36">
        <f>A2+1</f>
        <v>43182</v>
      </c>
      <c r="C2" s="42" t="str">
        <f>TEXT(B2,"[$-FC19]ДД.ММ.ГГГ")</f>
        <v>23.03.2018</v>
      </c>
      <c r="P2" s="26" t="s">
        <v>12</v>
      </c>
    </row>
    <row r="3" spans="1:16" s="27" customFormat="1" ht="51.75" customHeight="1" x14ac:dyDescent="0.25">
      <c r="A3" s="33" t="s">
        <v>15</v>
      </c>
      <c r="B3" s="40" t="s">
        <v>16</v>
      </c>
      <c r="C3" s="37" t="s">
        <v>17</v>
      </c>
      <c r="D3" s="37" t="s">
        <v>18</v>
      </c>
      <c r="E3" s="37" t="s">
        <v>19</v>
      </c>
      <c r="F3" s="37" t="s">
        <v>20</v>
      </c>
      <c r="G3" s="37" t="s">
        <v>21</v>
      </c>
      <c r="H3" s="37" t="s">
        <v>22</v>
      </c>
      <c r="I3" s="37" t="s">
        <v>23</v>
      </c>
      <c r="J3" s="37" t="s">
        <v>24</v>
      </c>
      <c r="K3" s="37" t="s">
        <v>25</v>
      </c>
      <c r="L3" s="37" t="s">
        <v>26</v>
      </c>
      <c r="M3" s="37" t="s">
        <v>27</v>
      </c>
      <c r="N3" s="37" t="s">
        <v>28</v>
      </c>
      <c r="O3" s="37" t="s">
        <v>29</v>
      </c>
      <c r="P3" s="23" t="s">
        <v>11</v>
      </c>
    </row>
    <row r="4" spans="1:16" ht="27" x14ac:dyDescent="0.3">
      <c r="A4" s="24" t="s">
        <v>31</v>
      </c>
      <c r="B4" s="38">
        <v>100</v>
      </c>
      <c r="C4" s="38"/>
      <c r="D4" s="38"/>
      <c r="E4" s="38"/>
      <c r="F4" s="38"/>
      <c r="G4" s="38"/>
      <c r="H4" s="38">
        <v>3500</v>
      </c>
      <c r="I4" s="38"/>
      <c r="J4" s="38"/>
      <c r="K4" s="38"/>
      <c r="L4" s="38"/>
      <c r="M4" s="38"/>
      <c r="N4" s="38"/>
      <c r="O4" s="38"/>
      <c r="P4" s="25">
        <v>3600</v>
      </c>
    </row>
    <row r="5" spans="1:16" ht="66.599999999999994" x14ac:dyDescent="0.3">
      <c r="A5" s="24" t="s">
        <v>32</v>
      </c>
      <c r="B5" s="38"/>
      <c r="C5" s="38"/>
      <c r="D5" s="38"/>
      <c r="E5" s="38"/>
      <c r="F5" s="38"/>
      <c r="G5" s="38"/>
      <c r="H5" s="38"/>
      <c r="I5" s="38"/>
      <c r="J5" s="38">
        <v>3055.74107</v>
      </c>
      <c r="K5" s="38"/>
      <c r="L5" s="38"/>
      <c r="M5" s="38"/>
      <c r="N5" s="38"/>
      <c r="O5" s="38"/>
      <c r="P5" s="25">
        <v>3055.74107</v>
      </c>
    </row>
    <row r="6" spans="1:16" ht="106.2" x14ac:dyDescent="0.3">
      <c r="A6" s="24" t="s">
        <v>33</v>
      </c>
      <c r="B6" s="38"/>
      <c r="C6" s="38"/>
      <c r="D6" s="38"/>
      <c r="E6" s="38">
        <v>1062.3667399999999</v>
      </c>
      <c r="F6" s="38"/>
      <c r="G6" s="38"/>
      <c r="H6" s="38"/>
      <c r="I6" s="38"/>
      <c r="J6" s="38"/>
      <c r="K6" s="38"/>
      <c r="L6" s="38"/>
      <c r="M6" s="38"/>
      <c r="N6" s="38"/>
      <c r="O6" s="38"/>
      <c r="P6" s="25">
        <v>1062.3667399999999</v>
      </c>
    </row>
    <row r="7" spans="1:16" ht="40.200000000000003" x14ac:dyDescent="0.3">
      <c r="A7" s="24" t="s">
        <v>34</v>
      </c>
      <c r="B7" s="38"/>
      <c r="C7" s="38">
        <v>7307.6404199999997</v>
      </c>
      <c r="D7" s="38"/>
      <c r="E7" s="38"/>
      <c r="F7" s="38"/>
      <c r="G7" s="38"/>
      <c r="H7" s="38"/>
      <c r="I7" s="38"/>
      <c r="J7" s="38"/>
      <c r="K7" s="38"/>
      <c r="L7" s="38"/>
      <c r="M7" s="38"/>
      <c r="N7" s="38"/>
      <c r="O7" s="38"/>
      <c r="P7" s="25">
        <v>7307.6404199999997</v>
      </c>
    </row>
    <row r="8" spans="1:16" ht="79.8" x14ac:dyDescent="0.3">
      <c r="A8" s="24" t="s">
        <v>35</v>
      </c>
      <c r="B8" s="38"/>
      <c r="C8" s="38">
        <v>150</v>
      </c>
      <c r="D8" s="38"/>
      <c r="E8" s="38"/>
      <c r="F8" s="38"/>
      <c r="G8" s="38"/>
      <c r="H8" s="38"/>
      <c r="I8" s="38"/>
      <c r="J8" s="38"/>
      <c r="K8" s="38"/>
      <c r="L8" s="38"/>
      <c r="M8" s="38"/>
      <c r="N8" s="38"/>
      <c r="O8" s="38"/>
      <c r="P8" s="25">
        <v>150</v>
      </c>
    </row>
    <row r="9" spans="1:16" ht="66.599999999999994" x14ac:dyDescent="0.3">
      <c r="A9" s="24" t="s">
        <v>36</v>
      </c>
      <c r="B9" s="38">
        <v>2056.6612399999999</v>
      </c>
      <c r="C9" s="38">
        <v>700</v>
      </c>
      <c r="D9" s="38"/>
      <c r="E9" s="38"/>
      <c r="F9" s="38"/>
      <c r="G9" s="38"/>
      <c r="H9" s="38"/>
      <c r="I9" s="38"/>
      <c r="J9" s="38"/>
      <c r="K9" s="38"/>
      <c r="L9" s="38"/>
      <c r="M9" s="38"/>
      <c r="N9" s="38"/>
      <c r="O9" s="38"/>
      <c r="P9" s="25">
        <v>2756.6612399999999</v>
      </c>
    </row>
    <row r="10" spans="1:16" ht="79.8" x14ac:dyDescent="0.3">
      <c r="A10" s="24" t="s">
        <v>37</v>
      </c>
      <c r="B10" s="38"/>
      <c r="C10" s="38">
        <v>10400</v>
      </c>
      <c r="D10" s="38"/>
      <c r="E10" s="38"/>
      <c r="F10" s="38"/>
      <c r="G10" s="38"/>
      <c r="H10" s="38"/>
      <c r="I10" s="38"/>
      <c r="J10" s="38"/>
      <c r="K10" s="38"/>
      <c r="L10" s="38"/>
      <c r="M10" s="38"/>
      <c r="N10" s="38"/>
      <c r="O10" s="38"/>
      <c r="P10" s="25">
        <v>10400</v>
      </c>
    </row>
    <row r="11" spans="1:16" ht="159" x14ac:dyDescent="0.3">
      <c r="A11" s="24" t="s">
        <v>38</v>
      </c>
      <c r="B11" s="38"/>
      <c r="C11" s="38">
        <v>275</v>
      </c>
      <c r="D11" s="38"/>
      <c r="E11" s="38"/>
      <c r="F11" s="38"/>
      <c r="G11" s="38"/>
      <c r="H11" s="38"/>
      <c r="I11" s="38"/>
      <c r="J11" s="38"/>
      <c r="K11" s="38"/>
      <c r="L11" s="38"/>
      <c r="M11" s="38"/>
      <c r="N11" s="38"/>
      <c r="O11" s="38"/>
      <c r="P11" s="25">
        <v>275</v>
      </c>
    </row>
    <row r="12" spans="1:16" ht="40.200000000000003" x14ac:dyDescent="0.3">
      <c r="A12" s="24" t="s">
        <v>39</v>
      </c>
      <c r="B12" s="38"/>
      <c r="C12" s="38"/>
      <c r="D12" s="38">
        <v>26.814540000000001</v>
      </c>
      <c r="E12" s="38"/>
      <c r="F12" s="38"/>
      <c r="G12" s="38"/>
      <c r="H12" s="38"/>
      <c r="I12" s="38"/>
      <c r="J12" s="38"/>
      <c r="K12" s="38"/>
      <c r="L12" s="38"/>
      <c r="M12" s="38"/>
      <c r="N12" s="38"/>
      <c r="O12" s="38"/>
      <c r="P12" s="25">
        <v>26.814540000000001</v>
      </c>
    </row>
    <row r="13" spans="1:16" s="57" customFormat="1" x14ac:dyDescent="0.3">
      <c r="A13" s="32" t="s">
        <v>40</v>
      </c>
      <c r="B13" s="39">
        <v>2156.6612399999999</v>
      </c>
      <c r="C13" s="39">
        <v>18832.64042</v>
      </c>
      <c r="D13" s="39">
        <v>26.814540000000001</v>
      </c>
      <c r="E13" s="39">
        <v>1062.3667399999999</v>
      </c>
      <c r="F13" s="39"/>
      <c r="G13" s="39"/>
      <c r="H13" s="39">
        <v>3500</v>
      </c>
      <c r="I13" s="39"/>
      <c r="J13" s="39">
        <v>3055.74107</v>
      </c>
      <c r="K13" s="39"/>
      <c r="L13" s="39"/>
      <c r="M13" s="39"/>
      <c r="N13" s="39"/>
      <c r="O13" s="39"/>
      <c r="P13" s="25">
        <v>28634.224010000002</v>
      </c>
    </row>
    <row r="15" spans="1:16" x14ac:dyDescent="0.3">
      <c r="A15" s="35" t="s">
        <v>30</v>
      </c>
      <c r="B15" s="34">
        <f>Учреждения!B73+'Муниципальные районы'!P13</f>
        <v>770862.88133999996</v>
      </c>
    </row>
    <row r="16" spans="1:16" ht="32.25" customHeight="1" x14ac:dyDescent="0.3">
      <c r="A16" s="35" t="str">
        <f>CONCATENATE("Остатки бюджетных средств на ",C2,"г.")</f>
        <v>Остатки бюджетных средств на 23.03.2018г.</v>
      </c>
      <c r="B16" s="34">
        <v>2055158.8</v>
      </c>
    </row>
  </sheetData>
  <pageMargins left="0.23622047244094491" right="0.23622047244094491" top="0.74803149606299213" bottom="0.74803149606299213" header="0.31496062992125984" footer="0.31496062992125984"/>
  <pageSetup paperSize="9" scale="52"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2018-03-26T22:23:43Z</dcterms:modified>
</cp:coreProperties>
</file>