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Учреждения!$32:$33</definedName>
    <definedName name="_xlnm.Print_Area" localSheetId="1">'Муниципальные районы'!$A$1:$P$12</definedName>
    <definedName name="_xlnm.Print_Area" localSheetId="0">Учреждения!$A$1:$E$74</definedName>
  </definedNames>
  <calcPr calcId="162913" refMode="R1C1"/>
</workbook>
</file>

<file path=xl/calcChain.xml><?xml version="1.0" encoding="utf-8"?>
<calcChain xmlns="http://schemas.openxmlformats.org/spreadsheetml/2006/main">
  <c r="E30" i="1" l="1"/>
  <c r="E8" i="1" s="1"/>
  <c r="E9" i="1"/>
  <c r="E16" i="1"/>
  <c r="E14" i="1"/>
  <c r="E12" i="1"/>
  <c r="E22" i="1"/>
  <c r="E11" i="1"/>
  <c r="E10" i="1"/>
  <c r="E17" i="1"/>
  <c r="E29" i="1"/>
  <c r="E25" i="1"/>
  <c r="E28" i="1"/>
  <c r="E27" i="1"/>
  <c r="E26" i="1"/>
  <c r="E18" i="1"/>
  <c r="E24" i="1"/>
  <c r="E23" i="1"/>
  <c r="E13" i="1"/>
  <c r="E21" i="1"/>
  <c r="E20" i="1"/>
  <c r="E19" i="1"/>
  <c r="E15" i="1"/>
  <c r="B10" i="2"/>
  <c r="A2" i="2" l="1"/>
  <c r="B2" i="2" s="1"/>
  <c r="C2" i="2" s="1"/>
  <c r="A11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<sst xmlns="http://schemas.openxmlformats.org/spreadsheetml/2006/main" count="98" uniqueCount="96">
  <si>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</si>
  <si>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</si>
  <si>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</si>
  <si>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</si>
  <si>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</si>
  <si>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</si>
  <si>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</si>
  <si>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</si>
  <si>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</si>
  <si>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</si>
  <si>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</si>
  <si>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</si>
  <si>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</si>
  <si>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</si>
  <si>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</si>
  <si>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</si>
  <si>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</si>
  <si>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</si>
  <si>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</si>
  <si>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</si>
  <si>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</si>
  <si>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</si>
  <si>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</si>
  <si>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</si>
  <si>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</si>
  <si>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</si>
  <si>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</si>
  <si>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</si>
  <si>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</si>
  <si>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</si>
  <si>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</si>
  <si>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</si>
  <si>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</si>
  <si>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</si>
  <si>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</si>
  <si>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</si>
  <si>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29.03.2018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</si>
  <si>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</si>
  <si>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</si>
  <si>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</si>
  <si>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</si>
  <si>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</si>
  <si>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</si>
  <si>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</si>
  <si>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</si>
  <si>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</si>
  <si>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</si>
  <si>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</si>
  <si>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</si>
  <si>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</si>
  <si>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</si>
  <si>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</si>
  <si>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</si>
  <si>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</si>
  <si>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</si>
  <si>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</si>
  <si>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</si>
  <si>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</si>
  <si>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</si>
  <si>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</si>
  <si>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</si>
  <si>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</si>
  <si>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</si>
  <si>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</si>
  <si>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</si>
  <si>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</si>
  <si>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</si>
  <si>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</si>
  <si>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</si>
  <si>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</si>
  <si>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</si>
  <si>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</si>
  <si>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</si>
  <si>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</si>
  <si>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</si>
  <si>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ИТОГО</t>
  </si>
  <si>
    <t>23.03.2018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</si>
  <si>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</si>
  <si>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</si>
  <si>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(усыновлением) первого ребенка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</si>
  <si>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</si>
  <si>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</si>
  <si>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Возврат остатков субсидий на софинансирование региональных программ повышения мобильности трудовых ресурсов из бюджетов субъектов Российской Федерации</t>
  </si>
  <si>
    <t>Субвенции бюджетам субъектов Российской Федерации на осуществление отдельных полномочий в области лесных отношений</t>
  </si>
  <si>
    <t>Единая субвенция бюджетам субъектов Российской Федерации и бюджету г. Байконура</t>
  </si>
  <si>
    <t>Субсидии бюджетам субъектов Российской Федерации на  закупку авиационной услуги органами государственной власти субъектов Российской Федерации для оказания медицинской помощи с применением авиации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</si>
  <si>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</si>
  <si>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</si>
  <si>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</si>
  <si>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</si>
  <si>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Межбюджетные трансферты, передаваемые бюджетам субъектов Российской Федерации  на обеспечение деятельности депутатов Государственной Думы и их помощников в избирательных округах 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</si>
  <si>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</si>
  <si>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 xml:space="preserve">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</t>
  </si>
  <si>
    <t xml:space="preserve">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 </t>
  </si>
  <si>
    <t>Субсидии бюджетам субъектов Российской Федерации на возмещение части процентной ставки по инвестиционным кредитам (займам) в агропромышленном комплексе</t>
  </si>
  <si>
    <t xml:space="preserve">Возврат остатков субвенций на социальные выплаты безработным гражданам в соответствии с Законом Российской Федерации от 19 апреля 1991 года N 1032-1 "О занятости населения в Российской Федерации" из бюджетов внутригородских муниципальных образований городов федерального значения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</si>
</sst>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view="pageBreakPreview" zoomScaleNormal="100" zoomScaleSheetLayoutView="100" workbookViewId="0">
      <selection activeCell="E31" sqref="E31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76</v>
      </c>
      <c r="G1" s="32" t="str">
        <f>TEXT(F1,"[$-FC19]ДД ММММ")</f>
        <v>23 марта</v>
      </c>
      <c r="H1" s="32" t="str">
        <f>TEXT(F1,"[$-FC19]ДД.ММ.ГГГ \г")</f>
        <v>23.03.2018 г</v>
      </c>
    </row>
    <row r="2" spans="1:9" ht="15.6" x14ac:dyDescent="0.3">
      <c r="A2" s="45" t="str">
        <f>CONCATENATE("с ",G1," по ",G2,"ода")</f>
        <v>с 23 марта по 29 марта 2018 года</v>
      </c>
      <c r="B2" s="45"/>
      <c r="C2" s="45"/>
      <c r="D2" s="45"/>
      <c r="E2" s="45"/>
      <c r="F2" s="31" t="s">
        <v>36</v>
      </c>
      <c r="G2" s="32" t="str">
        <f>TEXT(F2,"[$-FC19]ДД ММММ ГГГ \г")</f>
        <v>29 марта 2018 г</v>
      </c>
      <c r="H2" s="32" t="str">
        <f>TEXT(F2,"[$-FC19]ДД.ММ.ГГГ \г")</f>
        <v>29.03.2018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23.03.2018 г.</v>
      </c>
      <c r="B5" s="47"/>
      <c r="C5" s="47"/>
      <c r="D5" s="48"/>
      <c r="E5" s="8">
        <v>2055158.8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E30-E9</f>
        <v>1143875.2894000001</v>
      </c>
    </row>
    <row r="9" spans="1:9" x14ac:dyDescent="0.3">
      <c r="A9" s="57" t="s">
        <v>4</v>
      </c>
      <c r="B9" s="56"/>
      <c r="C9" s="56"/>
      <c r="D9" s="56"/>
      <c r="E9" s="14">
        <f>SUM(E10:E29)</f>
        <v>89375.400000000009</v>
      </c>
    </row>
    <row r="10" spans="1:9" ht="30" customHeight="1" x14ac:dyDescent="0.3">
      <c r="A10" s="57" t="s">
        <v>77</v>
      </c>
      <c r="B10" s="56"/>
      <c r="C10" s="56"/>
      <c r="D10" s="56"/>
      <c r="E10" s="14">
        <f>5237.1+108.5+335.7</f>
        <v>5681.3</v>
      </c>
    </row>
    <row r="11" spans="1:9" ht="28.8" customHeight="1" x14ac:dyDescent="0.3">
      <c r="A11" s="57" t="s">
        <v>78</v>
      </c>
      <c r="B11" s="56"/>
      <c r="C11" s="56"/>
      <c r="D11" s="56"/>
      <c r="E11" s="14">
        <f>226.4+5311.5+5379.3</f>
        <v>10917.2</v>
      </c>
    </row>
    <row r="12" spans="1:9" ht="30.6" customHeight="1" x14ac:dyDescent="0.3">
      <c r="A12" s="57" t="s">
        <v>79</v>
      </c>
      <c r="B12" s="56"/>
      <c r="C12" s="56"/>
      <c r="D12" s="56"/>
      <c r="E12" s="14">
        <f>317.9+287.6+0.8</f>
        <v>606.29999999999995</v>
      </c>
    </row>
    <row r="13" spans="1:9" ht="28.2" customHeight="1" x14ac:dyDescent="0.3">
      <c r="A13" s="57" t="s">
        <v>80</v>
      </c>
      <c r="B13" s="56"/>
      <c r="C13" s="56"/>
      <c r="D13" s="56"/>
      <c r="E13" s="14">
        <f>20839.9+16625.7</f>
        <v>37465.600000000006</v>
      </c>
    </row>
    <row r="14" spans="1:9" ht="28.2" customHeight="1" x14ac:dyDescent="0.3">
      <c r="A14" s="57" t="s">
        <v>81</v>
      </c>
      <c r="B14" s="56"/>
      <c r="C14" s="56"/>
      <c r="D14" s="56"/>
      <c r="E14" s="14">
        <f>557.6+404.1+403.1+431.5+1068.2</f>
        <v>2864.5</v>
      </c>
    </row>
    <row r="15" spans="1:9" ht="30.6" customHeight="1" x14ac:dyDescent="0.3">
      <c r="A15" s="57" t="s">
        <v>82</v>
      </c>
      <c r="B15" s="56"/>
      <c r="C15" s="56"/>
      <c r="D15" s="56"/>
      <c r="E15" s="14">
        <f>-32.1-1.5-27</f>
        <v>-60.6</v>
      </c>
    </row>
    <row r="16" spans="1:9" ht="27" customHeight="1" x14ac:dyDescent="0.3">
      <c r="A16" s="57" t="s">
        <v>83</v>
      </c>
      <c r="B16" s="56"/>
      <c r="C16" s="56"/>
      <c r="D16" s="56"/>
      <c r="E16" s="14">
        <f>79.5+30.6+5550.2+7946.6+750.6</f>
        <v>14357.500000000002</v>
      </c>
    </row>
    <row r="17" spans="1:5" x14ac:dyDescent="0.3">
      <c r="A17" s="57" t="s">
        <v>84</v>
      </c>
      <c r="B17" s="56"/>
      <c r="C17" s="56"/>
      <c r="D17" s="56"/>
      <c r="E17" s="14">
        <f>0.1+375.8+1042.3+472.1</f>
        <v>1890.3000000000002</v>
      </c>
    </row>
    <row r="18" spans="1:5" ht="29.4" customHeight="1" x14ac:dyDescent="0.3">
      <c r="A18" s="57" t="s">
        <v>85</v>
      </c>
      <c r="B18" s="56"/>
      <c r="C18" s="56"/>
      <c r="D18" s="56"/>
      <c r="E18" s="14">
        <f>532.4+3706</f>
        <v>4238.3999999999996</v>
      </c>
    </row>
    <row r="19" spans="1:5" ht="28.8" customHeight="1" x14ac:dyDescent="0.3">
      <c r="A19" s="57" t="s">
        <v>86</v>
      </c>
      <c r="B19" s="56"/>
      <c r="C19" s="56"/>
      <c r="D19" s="56"/>
      <c r="E19" s="14">
        <f>49.4</f>
        <v>49.4</v>
      </c>
    </row>
    <row r="20" spans="1:5" ht="29.4" customHeight="1" x14ac:dyDescent="0.3">
      <c r="A20" s="57" t="s">
        <v>87</v>
      </c>
      <c r="B20" s="56"/>
      <c r="C20" s="56"/>
      <c r="D20" s="56"/>
      <c r="E20" s="14">
        <f>2787.9</f>
        <v>2787.9</v>
      </c>
    </row>
    <row r="21" spans="1:5" ht="45" customHeight="1" x14ac:dyDescent="0.3">
      <c r="A21" s="57" t="s">
        <v>88</v>
      </c>
      <c r="B21" s="56"/>
      <c r="C21" s="56"/>
      <c r="D21" s="56"/>
      <c r="E21" s="14">
        <f>9.6</f>
        <v>9.6</v>
      </c>
    </row>
    <row r="22" spans="1:5" ht="42" customHeight="1" x14ac:dyDescent="0.3">
      <c r="A22" s="57" t="s">
        <v>89</v>
      </c>
      <c r="B22" s="56"/>
      <c r="C22" s="56"/>
      <c r="D22" s="56"/>
      <c r="E22" s="14">
        <f>5611.5+1415.2+1090.1</f>
        <v>8116.7999999999993</v>
      </c>
    </row>
    <row r="23" spans="1:5" ht="27.6" customHeight="1" x14ac:dyDescent="0.3">
      <c r="A23" s="57" t="s">
        <v>90</v>
      </c>
      <c r="B23" s="56"/>
      <c r="C23" s="56"/>
      <c r="D23" s="56"/>
      <c r="E23" s="14">
        <f>22</f>
        <v>22</v>
      </c>
    </row>
    <row r="24" spans="1:5" ht="30.6" customHeight="1" x14ac:dyDescent="0.3">
      <c r="A24" s="57" t="s">
        <v>91</v>
      </c>
      <c r="B24" s="56"/>
      <c r="C24" s="56"/>
      <c r="D24" s="56"/>
      <c r="E24" s="14">
        <f>30.7</f>
        <v>30.7</v>
      </c>
    </row>
    <row r="25" spans="1:5" ht="28.8" customHeight="1" x14ac:dyDescent="0.3">
      <c r="A25" s="57" t="s">
        <v>92</v>
      </c>
      <c r="B25" s="56"/>
      <c r="C25" s="56"/>
      <c r="D25" s="56"/>
      <c r="E25" s="14">
        <f>-27.3-16.3</f>
        <v>-43.6</v>
      </c>
    </row>
    <row r="26" spans="1:5" ht="24.6" customHeight="1" x14ac:dyDescent="0.3">
      <c r="A26" s="57" t="s">
        <v>82</v>
      </c>
      <c r="B26" s="56"/>
      <c r="C26" s="56"/>
      <c r="D26" s="56"/>
      <c r="E26" s="14">
        <f>-375.3</f>
        <v>-375.3</v>
      </c>
    </row>
    <row r="27" spans="1:5" ht="28.8" customHeight="1" x14ac:dyDescent="0.3">
      <c r="A27" s="57" t="s">
        <v>93</v>
      </c>
      <c r="B27" s="56"/>
      <c r="C27" s="56"/>
      <c r="D27" s="56"/>
      <c r="E27" s="14">
        <f>20.1</f>
        <v>20.100000000000001</v>
      </c>
    </row>
    <row r="28" spans="1:5" ht="31.2" customHeight="1" x14ac:dyDescent="0.3">
      <c r="A28" s="57" t="s">
        <v>94</v>
      </c>
      <c r="B28" s="56"/>
      <c r="C28" s="56"/>
      <c r="D28" s="56"/>
      <c r="E28" s="14">
        <f>829.2</f>
        <v>829.2</v>
      </c>
    </row>
    <row r="29" spans="1:5" ht="43.2" customHeight="1" x14ac:dyDescent="0.3">
      <c r="A29" s="57" t="s">
        <v>95</v>
      </c>
      <c r="B29" s="56"/>
      <c r="C29" s="56"/>
      <c r="D29" s="56"/>
      <c r="E29" s="14">
        <f>-31.9</f>
        <v>-31.9</v>
      </c>
    </row>
    <row r="30" spans="1:5" x14ac:dyDescent="0.3">
      <c r="A30" s="49" t="s">
        <v>5</v>
      </c>
      <c r="B30" s="50"/>
      <c r="C30" s="50"/>
      <c r="D30" s="50"/>
      <c r="E30" s="13">
        <f>'Муниципальные районы'!B11-Учреждения!E5+'Муниципальные районы'!B10</f>
        <v>1233250.6894</v>
      </c>
    </row>
    <row r="31" spans="1:5" x14ac:dyDescent="0.3">
      <c r="A31" s="15"/>
      <c r="B31" s="16"/>
      <c r="C31" s="16"/>
      <c r="D31" s="6"/>
      <c r="E31" s="17"/>
    </row>
    <row r="32" spans="1:5" x14ac:dyDescent="0.3">
      <c r="A32" s="51" t="s">
        <v>14</v>
      </c>
      <c r="B32" s="53" t="s">
        <v>6</v>
      </c>
      <c r="C32" s="54" t="s">
        <v>7</v>
      </c>
      <c r="D32" s="54"/>
      <c r="E32" s="54"/>
    </row>
    <row r="33" spans="1:5" ht="82.8" x14ac:dyDescent="0.3">
      <c r="A33" s="52"/>
      <c r="B33" s="53"/>
      <c r="C33" s="18" t="s">
        <v>8</v>
      </c>
      <c r="D33" s="18" t="s">
        <v>9</v>
      </c>
      <c r="E33" s="18" t="s">
        <v>10</v>
      </c>
    </row>
    <row r="34" spans="1:5" x14ac:dyDescent="0.3">
      <c r="A34" s="21" t="s">
        <v>37</v>
      </c>
      <c r="B34" s="19">
        <v>1427.85916</v>
      </c>
      <c r="C34" s="19">
        <v>547.66115000000002</v>
      </c>
      <c r="D34" s="19">
        <v>181.17298</v>
      </c>
      <c r="E34" s="19"/>
    </row>
    <row r="35" spans="1:5" x14ac:dyDescent="0.3">
      <c r="A35" s="21" t="s">
        <v>38</v>
      </c>
      <c r="B35" s="19">
        <v>2536.6</v>
      </c>
      <c r="C35" s="19">
        <v>1500</v>
      </c>
      <c r="D35" s="19">
        <v>1036.5999999999999</v>
      </c>
      <c r="E35" s="19"/>
    </row>
    <row r="36" spans="1:5" x14ac:dyDescent="0.3">
      <c r="A36" s="21" t="s">
        <v>39</v>
      </c>
      <c r="B36" s="19">
        <v>12733.511280000001</v>
      </c>
      <c r="C36" s="19">
        <v>6308.1729999999998</v>
      </c>
      <c r="D36" s="19">
        <v>4335.5209999999997</v>
      </c>
      <c r="E36" s="19"/>
    </row>
    <row r="37" spans="1:5" ht="27.6" x14ac:dyDescent="0.3">
      <c r="A37" s="21" t="s">
        <v>40</v>
      </c>
      <c r="B37" s="19">
        <v>29491.32157</v>
      </c>
      <c r="C37" s="19"/>
      <c r="D37" s="19"/>
      <c r="E37" s="19">
        <v>3824.6570000000002</v>
      </c>
    </row>
    <row r="38" spans="1:5" x14ac:dyDescent="0.3">
      <c r="A38" s="21" t="s">
        <v>41</v>
      </c>
      <c r="B38" s="19">
        <v>1391.15445</v>
      </c>
      <c r="C38" s="19">
        <v>1072.8</v>
      </c>
      <c r="D38" s="19">
        <v>100</v>
      </c>
      <c r="E38" s="19"/>
    </row>
    <row r="39" spans="1:5" x14ac:dyDescent="0.3">
      <c r="A39" s="21" t="s">
        <v>42</v>
      </c>
      <c r="B39" s="19">
        <v>700</v>
      </c>
      <c r="C39" s="19">
        <v>700</v>
      </c>
      <c r="D39" s="19"/>
      <c r="E39" s="19"/>
    </row>
    <row r="40" spans="1:5" ht="27.6" x14ac:dyDescent="0.3">
      <c r="A40" s="21" t="s">
        <v>43</v>
      </c>
      <c r="B40" s="19">
        <v>2168.0527200000001</v>
      </c>
      <c r="C40" s="19">
        <v>70</v>
      </c>
      <c r="D40" s="19"/>
      <c r="E40" s="19"/>
    </row>
    <row r="41" spans="1:5" x14ac:dyDescent="0.3">
      <c r="A41" s="21" t="s">
        <v>44</v>
      </c>
      <c r="B41" s="19">
        <v>1868</v>
      </c>
      <c r="C41" s="19">
        <v>1626</v>
      </c>
      <c r="D41" s="19">
        <v>242</v>
      </c>
      <c r="E41" s="19"/>
    </row>
    <row r="42" spans="1:5" x14ac:dyDescent="0.3">
      <c r="A42" s="21" t="s">
        <v>45</v>
      </c>
      <c r="B42" s="19">
        <v>34748.665099999998</v>
      </c>
      <c r="C42" s="19"/>
      <c r="D42" s="19"/>
      <c r="E42" s="19">
        <v>100</v>
      </c>
    </row>
    <row r="43" spans="1:5" x14ac:dyDescent="0.3">
      <c r="A43" s="21" t="s">
        <v>46</v>
      </c>
      <c r="B43" s="19">
        <v>50827.46587</v>
      </c>
      <c r="C43" s="19">
        <v>3712.297</v>
      </c>
      <c r="D43" s="19">
        <v>1754.8391899999999</v>
      </c>
      <c r="E43" s="19">
        <v>1491.1116999999999</v>
      </c>
    </row>
    <row r="44" spans="1:5" x14ac:dyDescent="0.3">
      <c r="A44" s="21" t="s">
        <v>47</v>
      </c>
      <c r="B44" s="19">
        <v>20041.351589999998</v>
      </c>
      <c r="C44" s="19">
        <v>5010.1417000000001</v>
      </c>
      <c r="D44" s="19">
        <v>638.4624</v>
      </c>
      <c r="E44" s="19">
        <v>6940.8023300000004</v>
      </c>
    </row>
    <row r="45" spans="1:5" x14ac:dyDescent="0.3">
      <c r="A45" s="21" t="s">
        <v>48</v>
      </c>
      <c r="B45" s="19">
        <v>18250.70752</v>
      </c>
      <c r="C45" s="19">
        <v>3426.93255</v>
      </c>
      <c r="D45" s="19">
        <v>1425.2077899999999</v>
      </c>
      <c r="E45" s="19">
        <v>13344.47429</v>
      </c>
    </row>
    <row r="46" spans="1:5" x14ac:dyDescent="0.3">
      <c r="A46" s="21" t="s">
        <v>49</v>
      </c>
      <c r="B46" s="19">
        <v>2551.9</v>
      </c>
      <c r="C46" s="19"/>
      <c r="D46" s="19"/>
      <c r="E46" s="19"/>
    </row>
    <row r="47" spans="1:5" ht="27.6" x14ac:dyDescent="0.3">
      <c r="A47" s="21" t="s">
        <v>50</v>
      </c>
      <c r="B47" s="19">
        <v>4892.6869100000004</v>
      </c>
      <c r="C47" s="19">
        <v>2770</v>
      </c>
      <c r="D47" s="19">
        <v>211.74853999999999</v>
      </c>
      <c r="E47" s="19"/>
    </row>
    <row r="48" spans="1:5" x14ac:dyDescent="0.3">
      <c r="A48" s="21" t="s">
        <v>51</v>
      </c>
      <c r="B48" s="19">
        <v>1350.8638900000001</v>
      </c>
      <c r="C48" s="19">
        <v>600</v>
      </c>
      <c r="D48" s="19">
        <v>250</v>
      </c>
      <c r="E48" s="19"/>
    </row>
    <row r="49" spans="1:5" x14ac:dyDescent="0.3">
      <c r="A49" s="21" t="s">
        <v>52</v>
      </c>
      <c r="B49" s="19">
        <v>3379.34238</v>
      </c>
      <c r="C49" s="19">
        <v>2058.7043800000001</v>
      </c>
      <c r="D49" s="19">
        <v>900</v>
      </c>
      <c r="E49" s="19"/>
    </row>
    <row r="50" spans="1:5" x14ac:dyDescent="0.3">
      <c r="A50" s="21" t="s">
        <v>53</v>
      </c>
      <c r="B50" s="19">
        <v>4131.8433999999997</v>
      </c>
      <c r="C50" s="19">
        <v>3232.1918599999999</v>
      </c>
      <c r="D50" s="19">
        <v>864.32767000000001</v>
      </c>
      <c r="E50" s="19"/>
    </row>
    <row r="51" spans="1:5" x14ac:dyDescent="0.3">
      <c r="A51" s="21" t="s">
        <v>54</v>
      </c>
      <c r="B51" s="19">
        <v>2282.6069699999998</v>
      </c>
      <c r="C51" s="19">
        <v>1590.9588699999999</v>
      </c>
      <c r="D51" s="19">
        <v>613.12609999999995</v>
      </c>
      <c r="E51" s="19"/>
    </row>
    <row r="52" spans="1:5" ht="27.6" x14ac:dyDescent="0.3">
      <c r="A52" s="21" t="s">
        <v>55</v>
      </c>
      <c r="B52" s="19">
        <v>8019.2359999999999</v>
      </c>
      <c r="C52" s="19">
        <v>5266.5889999999999</v>
      </c>
      <c r="D52" s="19">
        <v>1927.8030000000001</v>
      </c>
      <c r="E52" s="19">
        <v>601.98800000000006</v>
      </c>
    </row>
    <row r="53" spans="1:5" x14ac:dyDescent="0.3">
      <c r="A53" s="21" t="s">
        <v>56</v>
      </c>
      <c r="B53" s="19">
        <v>2329.5629300000001</v>
      </c>
      <c r="C53" s="19">
        <v>675</v>
      </c>
      <c r="D53" s="19">
        <v>402</v>
      </c>
      <c r="E53" s="19"/>
    </row>
    <row r="54" spans="1:5" x14ac:dyDescent="0.3">
      <c r="A54" s="21" t="s">
        <v>57</v>
      </c>
      <c r="B54" s="19">
        <v>51230.531849999999</v>
      </c>
      <c r="C54" s="19"/>
      <c r="D54" s="19"/>
      <c r="E54" s="19"/>
    </row>
    <row r="55" spans="1:5" x14ac:dyDescent="0.3">
      <c r="A55" s="21" t="s">
        <v>58</v>
      </c>
      <c r="B55" s="19">
        <v>12020</v>
      </c>
      <c r="C55" s="19">
        <v>8350</v>
      </c>
      <c r="D55" s="19">
        <v>3050</v>
      </c>
      <c r="E55" s="19"/>
    </row>
    <row r="56" spans="1:5" x14ac:dyDescent="0.3">
      <c r="A56" s="21" t="s">
        <v>59</v>
      </c>
      <c r="B56" s="19">
        <v>664.4</v>
      </c>
      <c r="C56" s="19">
        <v>664.4</v>
      </c>
      <c r="D56" s="19"/>
      <c r="E56" s="19"/>
    </row>
    <row r="57" spans="1:5" x14ac:dyDescent="0.3">
      <c r="A57" s="21" t="s">
        <v>60</v>
      </c>
      <c r="B57" s="19">
        <v>-372.93182999999999</v>
      </c>
      <c r="C57" s="19">
        <v>-160.55000000000001</v>
      </c>
      <c r="D57" s="19">
        <v>-94.33</v>
      </c>
      <c r="E57" s="19"/>
    </row>
    <row r="58" spans="1:5" x14ac:dyDescent="0.3">
      <c r="A58" s="21" t="s">
        <v>61</v>
      </c>
      <c r="B58" s="19">
        <v>2204</v>
      </c>
      <c r="C58" s="19">
        <v>1200</v>
      </c>
      <c r="D58" s="19">
        <v>700</v>
      </c>
      <c r="E58" s="19"/>
    </row>
    <row r="59" spans="1:5" x14ac:dyDescent="0.3">
      <c r="A59" s="21" t="s">
        <v>62</v>
      </c>
      <c r="B59" s="19">
        <v>1158.4826599999999</v>
      </c>
      <c r="C59" s="19">
        <v>743.14849000000004</v>
      </c>
      <c r="D59" s="19">
        <v>344.19796000000002</v>
      </c>
      <c r="E59" s="19"/>
    </row>
    <row r="60" spans="1:5" x14ac:dyDescent="0.3">
      <c r="A60" s="21" t="s">
        <v>63</v>
      </c>
      <c r="B60" s="19">
        <v>135.66399999999999</v>
      </c>
      <c r="C60" s="19">
        <v>85.664000000000001</v>
      </c>
      <c r="D60" s="19">
        <v>30</v>
      </c>
      <c r="E60" s="19"/>
    </row>
    <row r="61" spans="1:5" x14ac:dyDescent="0.3">
      <c r="A61" s="21" t="s">
        <v>64</v>
      </c>
      <c r="B61" s="19">
        <v>2831.2354</v>
      </c>
      <c r="C61" s="19">
        <v>1813.20346</v>
      </c>
      <c r="D61" s="19">
        <v>677.25914</v>
      </c>
      <c r="E61" s="19"/>
    </row>
    <row r="62" spans="1:5" x14ac:dyDescent="0.3">
      <c r="A62" s="21" t="s">
        <v>65</v>
      </c>
      <c r="B62" s="19">
        <v>574277.03706</v>
      </c>
      <c r="C62" s="19">
        <v>2560</v>
      </c>
      <c r="D62" s="19"/>
      <c r="E62" s="19"/>
    </row>
    <row r="63" spans="1:5" x14ac:dyDescent="0.3">
      <c r="A63" s="21" t="s">
        <v>66</v>
      </c>
      <c r="B63" s="19">
        <v>2050.6</v>
      </c>
      <c r="C63" s="19">
        <v>1165.5999999999999</v>
      </c>
      <c r="D63" s="19">
        <v>523.1</v>
      </c>
      <c r="E63" s="19"/>
    </row>
    <row r="64" spans="1:5" x14ac:dyDescent="0.3">
      <c r="A64" s="21" t="s">
        <v>67</v>
      </c>
      <c r="B64" s="19">
        <v>126.809</v>
      </c>
      <c r="C64" s="19"/>
      <c r="D64" s="19"/>
      <c r="E64" s="19"/>
    </row>
    <row r="65" spans="1:5" x14ac:dyDescent="0.3">
      <c r="A65" s="21" t="s">
        <v>68</v>
      </c>
      <c r="B65" s="19">
        <v>2210.4839999999999</v>
      </c>
      <c r="C65" s="19">
        <v>500</v>
      </c>
      <c r="D65" s="19"/>
      <c r="E65" s="19"/>
    </row>
    <row r="66" spans="1:5" x14ac:dyDescent="0.3">
      <c r="A66" s="21" t="s">
        <v>69</v>
      </c>
      <c r="B66" s="19">
        <v>8960.2560300000005</v>
      </c>
      <c r="C66" s="19">
        <v>2477.6446900000001</v>
      </c>
      <c r="D66" s="19">
        <v>855.05195000000003</v>
      </c>
      <c r="E66" s="19"/>
    </row>
    <row r="67" spans="1:5" x14ac:dyDescent="0.3">
      <c r="A67" s="21" t="s">
        <v>70</v>
      </c>
      <c r="B67" s="19">
        <v>99.5</v>
      </c>
      <c r="C67" s="19"/>
      <c r="D67" s="19"/>
      <c r="E67" s="19"/>
    </row>
    <row r="68" spans="1:5" x14ac:dyDescent="0.3">
      <c r="A68" s="21" t="s">
        <v>71</v>
      </c>
      <c r="B68" s="19">
        <v>96.3</v>
      </c>
      <c r="C68" s="19"/>
      <c r="D68" s="19"/>
      <c r="E68" s="19"/>
    </row>
    <row r="69" spans="1:5" x14ac:dyDescent="0.3">
      <c r="A69" s="21" t="s">
        <v>72</v>
      </c>
      <c r="B69" s="19">
        <v>28974.18074</v>
      </c>
      <c r="C69" s="19"/>
      <c r="D69" s="19"/>
      <c r="E69" s="19"/>
    </row>
    <row r="70" spans="1:5" x14ac:dyDescent="0.3">
      <c r="A70" s="21" t="s">
        <v>73</v>
      </c>
      <c r="B70" s="19">
        <v>667.54659000000004</v>
      </c>
      <c r="C70" s="19">
        <v>317.28617000000003</v>
      </c>
      <c r="D70" s="19">
        <v>143.29241999999999</v>
      </c>
      <c r="E70" s="19"/>
    </row>
    <row r="71" spans="1:5" x14ac:dyDescent="0.3">
      <c r="A71" s="21" t="s">
        <v>74</v>
      </c>
      <c r="B71" s="19">
        <v>320.44499999999999</v>
      </c>
      <c r="C71" s="19">
        <v>244.33199999999999</v>
      </c>
      <c r="D71" s="19">
        <v>17.167000000000002</v>
      </c>
      <c r="E71" s="19"/>
    </row>
    <row r="72" spans="1:5" x14ac:dyDescent="0.3">
      <c r="A72" s="23" t="s">
        <v>75</v>
      </c>
      <c r="B72" s="20">
        <v>892777.27223999996</v>
      </c>
      <c r="C72" s="20">
        <v>60128.178319999999</v>
      </c>
      <c r="D72" s="20">
        <v>21128.547139999999</v>
      </c>
      <c r="E72" s="20">
        <v>26303.033319999999</v>
      </c>
    </row>
  </sheetData>
  <mergeCells count="30">
    <mergeCell ref="A26:D26"/>
    <mergeCell ref="A27:D27"/>
    <mergeCell ref="A28:D28"/>
    <mergeCell ref="A29:D29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30:D30"/>
    <mergeCell ref="A32:A33"/>
    <mergeCell ref="B32:B33"/>
    <mergeCell ref="C32:E32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view="pageBreakPreview" zoomScaleNormal="100" zoomScaleSheetLayoutView="100" workbookViewId="0">
      <selection activeCell="B10" sqref="B10"/>
    </sheetView>
  </sheetViews>
  <sheetFormatPr defaultRowHeight="14.4" x14ac:dyDescent="0.3"/>
  <cols>
    <col min="1" max="1" width="38.33203125" customWidth="1"/>
    <col min="2" max="2" width="13.109375" customWidth="1"/>
    <col min="3" max="3" width="13.21875" customWidth="1"/>
    <col min="4" max="4" width="13.5546875" customWidth="1"/>
    <col min="5" max="6" width="12.88671875" customWidth="1"/>
    <col min="7" max="7" width="13.109375" customWidth="1"/>
    <col min="8" max="9" width="13.21875" customWidth="1"/>
    <col min="10" max="10" width="12.6640625" customWidth="1"/>
    <col min="11" max="11" width="11" customWidth="1"/>
    <col min="12" max="13" width="13.21875" customWidth="1"/>
    <col min="14" max="15" width="12.88671875" customWidth="1"/>
    <col min="16" max="16" width="10.33203125" customWidth="1"/>
  </cols>
  <sheetData>
    <row r="1" spans="1:20" s="29" customFormat="1" ht="15.6" x14ac:dyDescent="0.3">
      <c r="A1" s="43" t="s">
        <v>36</v>
      </c>
      <c r="C1" s="30" t="s">
        <v>13</v>
      </c>
    </row>
    <row r="2" spans="1:20" x14ac:dyDescent="0.3">
      <c r="A2" s="38" t="str">
        <f>TEXT(EndData2,"[$-FC19]ДД.ММ.ГГГ")</f>
        <v>29.03.2018</v>
      </c>
      <c r="B2" s="38">
        <f>A2+1</f>
        <v>43189</v>
      </c>
      <c r="C2" s="44" t="str">
        <f>TEXT(B2,"[$-FC19]ДД.ММ.ГГГ")</f>
        <v>30.03.2018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106.2" x14ac:dyDescent="0.3">
      <c r="A4" s="25" t="s">
        <v>31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>
        <v>156.96899999999999</v>
      </c>
      <c r="M4" s="40"/>
      <c r="N4" s="40">
        <v>95</v>
      </c>
      <c r="O4" s="40"/>
      <c r="P4" s="26">
        <v>251.96899999999999</v>
      </c>
      <c r="Q4" s="27"/>
      <c r="R4" s="27"/>
      <c r="S4" s="27"/>
      <c r="T4" s="27"/>
    </row>
    <row r="5" spans="1:20" ht="40.200000000000003" x14ac:dyDescent="0.3">
      <c r="A5" s="25" t="s">
        <v>32</v>
      </c>
      <c r="B5" s="40">
        <v>10000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26">
        <v>10000</v>
      </c>
      <c r="Q5" s="27"/>
      <c r="R5" s="27"/>
      <c r="S5" s="27"/>
      <c r="T5" s="27"/>
    </row>
    <row r="6" spans="1:20" ht="66.599999999999994" x14ac:dyDescent="0.3">
      <c r="A6" s="25" t="s">
        <v>33</v>
      </c>
      <c r="B6" s="40">
        <v>554.88145999999995</v>
      </c>
      <c r="C6" s="40"/>
      <c r="D6" s="40"/>
      <c r="E6" s="40"/>
      <c r="F6" s="40"/>
      <c r="G6" s="40"/>
      <c r="H6" s="40"/>
      <c r="I6" s="40"/>
      <c r="J6" s="40">
        <v>96</v>
      </c>
      <c r="K6" s="40"/>
      <c r="L6" s="40"/>
      <c r="M6" s="40"/>
      <c r="N6" s="40"/>
      <c r="O6" s="40"/>
      <c r="P6" s="26">
        <v>650.88145999999995</v>
      </c>
      <c r="Q6" s="27"/>
      <c r="R6" s="27"/>
      <c r="S6" s="27"/>
      <c r="T6" s="27"/>
    </row>
    <row r="7" spans="1:20" ht="40.200000000000003" x14ac:dyDescent="0.3">
      <c r="A7" s="25" t="s">
        <v>34</v>
      </c>
      <c r="B7" s="40"/>
      <c r="C7" s="40">
        <v>30.866700000000002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26">
        <v>30.866700000000002</v>
      </c>
      <c r="Q7" s="27"/>
      <c r="R7" s="27"/>
      <c r="S7" s="27"/>
      <c r="T7" s="27"/>
    </row>
    <row r="8" spans="1:20" x14ac:dyDescent="0.3">
      <c r="A8" s="33" t="s">
        <v>35</v>
      </c>
      <c r="B8" s="41">
        <v>10554.881460000001</v>
      </c>
      <c r="C8" s="41">
        <v>30.866700000000002</v>
      </c>
      <c r="D8" s="41"/>
      <c r="E8" s="41"/>
      <c r="F8" s="41"/>
      <c r="G8" s="41"/>
      <c r="H8" s="41"/>
      <c r="I8" s="41"/>
      <c r="J8" s="41">
        <v>96</v>
      </c>
      <c r="K8" s="41"/>
      <c r="L8" s="41">
        <v>156.96899999999999</v>
      </c>
      <c r="M8" s="41"/>
      <c r="N8" s="41">
        <v>95</v>
      </c>
      <c r="O8" s="41"/>
      <c r="P8" s="26">
        <v>10933.71716</v>
      </c>
      <c r="Q8" s="34"/>
      <c r="R8" s="34"/>
      <c r="S8" s="34"/>
      <c r="T8" s="34"/>
    </row>
    <row r="10" spans="1:20" x14ac:dyDescent="0.3">
      <c r="A10" s="37" t="s">
        <v>30</v>
      </c>
      <c r="B10" s="36">
        <f>Учреждения!B72+'Муниципальные районы'!P8</f>
        <v>903710.98939999996</v>
      </c>
    </row>
    <row r="11" spans="1:20" ht="32.25" customHeight="1" x14ac:dyDescent="0.3">
      <c r="A11" s="37" t="str">
        <f>CONCATENATE("Остатки бюджетных средств на ",C2,"г.")</f>
        <v>Остатки бюджетных средств на 30.03.2018г.</v>
      </c>
      <c r="B11" s="36">
        <v>2384698.5</v>
      </c>
    </row>
  </sheetData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2018-04-02T22:31:52Z</dcterms:modified>
</cp:coreProperties>
</file>