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65" windowWidth="14805" windowHeight="7950" activeTab="1"/>
  </bookViews>
  <sheets>
    <sheet name="Учреждения" sheetId="1" r:id="rId1"/>
    <sheet name="Муниципальные районы" sheetId="2" r:id="rId2"/>
  </sheets>
  <definedNames>
    <definedName name="EndData">Учреждения!$F$5</definedName>
    <definedName name="EndData1">Учреждения!$F$2</definedName>
    <definedName name="EndData2">'Муниципальные районы'!$A$1</definedName>
    <definedName name="StartData">Учреждения!$F$4</definedName>
    <definedName name="StartData1">Учреждения!$F$1</definedName>
    <definedName name="_xlnm.Print_Titles" localSheetId="1">'Муниципальные районы'!$1:$3</definedName>
    <definedName name="_xlnm.Print_Titles" localSheetId="0">Учреждения!$34:$35</definedName>
    <definedName name="_xlnm.Print_Area" localSheetId="1">'Муниципальные районы'!$A$1:$P$21</definedName>
    <definedName name="_xlnm.Print_Area" localSheetId="0">Учреждения!$A$1:$E$75</definedName>
  </definedNames>
  <calcPr calcId="162913" refMode="R1C1"/>
</workbook>
</file>

<file path=xl/calcChain.xml><?xml version="1.0" encoding="utf-8"?>
<calcChain xmlns="http://schemas.openxmlformats.org/spreadsheetml/2006/main">
  <c r="E8" i="1" l="1"/>
  <c r="E32" i="1"/>
  <c r="E9" i="1"/>
  <c r="E18" i="1"/>
  <c r="E17" i="1"/>
  <c r="E15" i="1"/>
  <c r="E14" i="1"/>
  <c r="E13" i="1"/>
  <c r="E11" i="1"/>
  <c r="E10" i="1"/>
  <c r="E20" i="1"/>
  <c r="E12" i="1"/>
  <c r="E22" i="1"/>
  <c r="E26" i="1"/>
  <c r="B19" i="2"/>
  <c r="A2" i="2" l="1"/>
  <c r="B2" i="2" s="1"/>
  <c r="C2" i="2" s="1"/>
  <c r="A20" i="2" s="1"/>
  <c r="H1" i="1" l="1"/>
  <c r="A5" i="1" s="1"/>
  <c r="H2" i="1"/>
  <c r="G1" i="1"/>
  <c r="G2" i="1"/>
  <c r="A2" i="1" l="1"/>
</calcChain>
</file>

<file path=xl/sharedStrings.xml><?xml version="1.0" encoding="utf-8"?>
<sst xmlns="http://schemas.openxmlformats.org/spreadsheetml/2006/main" count="108" uniqueCount="107">
  <si>
    <t xml:space="preserve"> Справка о доходах и расходах краевого бюджета</t>
  </si>
  <si>
    <t>тыс.рублей</t>
  </si>
  <si>
    <t>Доходы</t>
  </si>
  <si>
    <t>Собственные доходы</t>
  </si>
  <si>
    <t>Финансовая помощь из федерального бюджета - всего, в том числе:</t>
  </si>
  <si>
    <t>Всего доходов</t>
  </si>
  <si>
    <t>Всего</t>
  </si>
  <si>
    <t xml:space="preserve">в том числе: </t>
  </si>
  <si>
    <t>Оплата труда</t>
  </si>
  <si>
    <t>Начисления на выплаты по оплате труда</t>
  </si>
  <si>
    <t>Меры социальной поддержки отдельных категорий граждан</t>
  </si>
  <si>
    <t>Итого</t>
  </si>
  <si>
    <t>тыс. рублей</t>
  </si>
  <si>
    <t xml:space="preserve">Дотации, субвенции, субсидии и иные межбюджетные трансферты бюджетам муниципальных районов (городских округов) </t>
  </si>
  <si>
    <t>Расходы бюджетополучателей, финансируемые из краевого бюджета</t>
  </si>
  <si>
    <t>Наименование направления  целевой статьи</t>
  </si>
  <si>
    <t>Петропавловск-Камчатский городской округ</t>
  </si>
  <si>
    <t>Елизовский муниципальный район</t>
  </si>
  <si>
    <t>Усть-Камчатский муниципальный район</t>
  </si>
  <si>
    <t>Усть-Большерецкий муниципальный район</t>
  </si>
  <si>
    <t>Соболевский муниципальный район</t>
  </si>
  <si>
    <t>Мильковский муниципальный район</t>
  </si>
  <si>
    <t>Быстринский муниципальный район</t>
  </si>
  <si>
    <t>Алеутский муниципальный район</t>
  </si>
  <si>
    <t>Вилючинский городской округ</t>
  </si>
  <si>
    <t>Городской округ "поселок Палана"</t>
  </si>
  <si>
    <t>Олюторский муниципальный район</t>
  </si>
  <si>
    <t>Карагинский  муниципальный  район</t>
  </si>
  <si>
    <t>Тигильский  муниципальный  район</t>
  </si>
  <si>
    <t>Пенжинский  муниципальный  район</t>
  </si>
  <si>
    <t>Всего расход:</t>
  </si>
  <si>
    <t>Дотации на поддержку мер по обеспечению сбалансированности бюджетов</t>
  </si>
  <si>
    <t>Субсидии местным бюджетам на реализацию мероприятий соответствующей подпрограммы соответствующей государственной программы Камчатского края (за исключением мероприятий Инвестиционной программы Камчатского края и субсидий, которым присвоены отдельные коды)</t>
  </si>
  <si>
    <t>Субвенции для осуществления отдельных  государственных полномочий Камчатского края  по социальному обслуживанию граждан в Камчатском крае</t>
  </si>
  <si>
    <t>Субвенции для осуществления государственных полномочий по опеке и попечительству в Камчатском крае в части расходов на содержание специалистов, осуществляющих деятельность по опеке и попечительству</t>
  </si>
  <si>
    <t>Субвенции для осуществления  государственных полномочий по опеке и попечительству в Камчатском крае в части социальной поддержки детей-сирот и детей, оставшихся без попечения родителей, переданных под опеку или попечительство (за исключением детей-сирот и детей, оставшихся без попечения родителей, переданных под опеку или попечительство, обучающихся в федеральных образовательных организациях), на предоставление дополнительной меры социальной поддержки по содержанию отдельных лиц из числа детей-сирот и детей, оставшихся без попечения родителей, обучающихся в общеобразовательных организациях и ранее находившихся под попечительством, попечителям которых выплачивались денежные средства на их содержание, на выплату ежемесячного вознаграждения приемным родителям, на организацию подготовки лиц, желающих принять на воспитание в свою семью ребенка, оставшегося без попечения родителей</t>
  </si>
  <si>
    <t>Субвенции для осуществления  государственных полномочий Камчатского края в части расходов на предоставление  единовременной денежной выплаты гражданам, усыновившим (удочерившим) ребенка (детей) в Камчатском крае</t>
  </si>
  <si>
    <t>Субвенции для осуществления  государственных полномочий Камчатского края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 Камчатском крае</t>
  </si>
  <si>
    <t>Субвенции для осуществления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организаций в Камчатском крае</t>
  </si>
  <si>
    <t>Субвенции на осуществление  государственных полномочий Камчатского края по организации проведения мероприятий по отлову и содержанию безнадзорных животных в Камчатском крае</t>
  </si>
  <si>
    <t>Субвенции на выполнение государственных полномочий Камчатского края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</si>
  <si>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Субвенции для осуществления отдельных государственных полномочий Камчатского края по осуществлению регионального государственного жилищного надзора в отношении юридических лиц, индивидуальных предпринимателей и граждан и по проведению проверок при осуществлении лицензионного контроля в отношении юридических лиц, индивидуальных предпринимателей, осуществляющих деятельность по управлению многоквартирными домами на основании лицензии</t>
  </si>
  <si>
    <t>Иные межбюджетные трансферты на оснащение муниципальных образовательных организаций в Камчатском крае автоматическими приборами погодного регулирования, а также оборудованием для комфортного пребывания детей в муниципальных образовательных организациях в Камчатском крае в межотопительный период</t>
  </si>
  <si>
    <t>Выплата единовременного пособия при всех формах устройства детей, лишенных родительского попечения, в семью</t>
  </si>
  <si>
    <t>Всего:</t>
  </si>
  <si>
    <t>21.06.2018</t>
  </si>
  <si>
    <t>Законодательное Собрание Камчатского края</t>
  </si>
  <si>
    <t>Контрольно-счетная палата Камчатского края</t>
  </si>
  <si>
    <t>Правительство Камчатского края</t>
  </si>
  <si>
    <t>Аппарат Губернатора и Правительства Камчатского края</t>
  </si>
  <si>
    <t>Министерство сельского хозяйства, пищевой и перерабатывающей промышленности Камчатского края</t>
  </si>
  <si>
    <t>Министерство природных ресурсов и экологии Камчатского края</t>
  </si>
  <si>
    <t>Министерство рыбного хозяйства Камчатского края</t>
  </si>
  <si>
    <t>Министерство жилищно-коммунального хозяйства и энергетики Камчатского края</t>
  </si>
  <si>
    <t>Министерство финансов Камчатского края</t>
  </si>
  <si>
    <t>Министерство строительства Камчатского края</t>
  </si>
  <si>
    <t>Министерство образования и молодежной политики Камчатского края</t>
  </si>
  <si>
    <t>Министерство здравоохранения Камчатского края</t>
  </si>
  <si>
    <t>Министерство социального развития и труда Камчатского края</t>
  </si>
  <si>
    <t>Министерство культуры Камчатского края</t>
  </si>
  <si>
    <t>Министерство специальных программ и по делам казачества Камчатского края</t>
  </si>
  <si>
    <t>Агентство по информатизации и связи Камчатского края</t>
  </si>
  <si>
    <t>Министерство имущественных и земельных отношений Камчатского края</t>
  </si>
  <si>
    <t>Агентство записи актов гражданского состояния Камчатского края</t>
  </si>
  <si>
    <t>Агентство по делам архивов Камчатского края</t>
  </si>
  <si>
    <t>Агентство по занятости населения и миграционной политике Камчатского края</t>
  </si>
  <si>
    <t>Агентство по ветеринарии Камчатского края</t>
  </si>
  <si>
    <t>Министерство транспорта и дорожного строительства Камчатского края</t>
  </si>
  <si>
    <t>Агентство по обеспечению деятельности мировых судей Камчатского края</t>
  </si>
  <si>
    <t>Инспекция государственного технического надзора Камчатского края</t>
  </si>
  <si>
    <t>Инспекция государственного строительного надзора Камчатского края</t>
  </si>
  <si>
    <t>Государственная жилищная инспекция Камчатского края</t>
  </si>
  <si>
    <t>Инспекция государственного экологического надзора Камчатского края</t>
  </si>
  <si>
    <t>Избирательная комиссия Камчатского края</t>
  </si>
  <si>
    <t>Министерство экономического развития и торговли Камчатского края</t>
  </si>
  <si>
    <t>Петропавловск-Камчатская городская территориальная избирательная комиссия</t>
  </si>
  <si>
    <t>Агентство по внутренней политике Камчатского края</t>
  </si>
  <si>
    <t>Агентство лесного хозяйства и охраны животного мира Камчатского края</t>
  </si>
  <si>
    <t>Агентство по туризму и внешним связям Камчатского края</t>
  </si>
  <si>
    <t>Министерство территориального развития Камчатского края</t>
  </si>
  <si>
    <t>Агентство инвестиций и предпринимательства Камчатского края</t>
  </si>
  <si>
    <t>Агентство по обращению с отходами Камчатского края</t>
  </si>
  <si>
    <t>Агентство приоритетных проектов развития Камчатского края</t>
  </si>
  <si>
    <t>ИТОГО</t>
  </si>
  <si>
    <t>13.06.2018</t>
  </si>
  <si>
    <t>Единая субвенция бюджетам субъектов Российской Федерации и бюджету г. Байконура</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</si>
  <si>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</si>
  <si>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</si>
  <si>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</si>
  <si>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</si>
  <si>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</si>
  <si>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Межбюджетные трансферты, передаваемые бюджетам субъектов Российской Федерации на выплату региональной доплаты к пенсии</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</si>
  <si>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</si>
  <si>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</si>
  <si>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выполнение полномочий Российской Федерации по осуществлению ежемесячной выплаты в связи с рождением (усыновлением) первого ребенка</t>
  </si>
  <si>
    <t>Субсидии бюджетам субъектов Российской Федерации на ежемесячную денежную выплату, назначаемую в случае рождения третьего ребенка или последующих детей до достижения ребенком возраста трех лет</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</si>
  <si>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</si>
  <si>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возмещение части процентной ставки по инвестиционным кредитам (займам) в агропромышленном комплексе</t>
  </si>
  <si>
    <t xml:space="preserve">Субсидии бюджетам субъектов Российской Федерации на реализацию мероприятий по обеспечению жильем молодых семей </t>
  </si>
  <si>
    <t xml:space="preserve">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</si>
  <si>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</si>
  <si>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 xml:space="preserve">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 </t>
  </si>
  <si>
    <t xml:space="preserve">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 </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</si>
  <si>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</si>
  <si>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 xml:space="preserve">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 </t>
  </si>
  <si>
    <t>Межбюджетные трансферты, передаваемые бюджетам субъектов Российской Федерации на финансовое обеспечение дорожной деятельности</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</si>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</sst>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0" x14ac:knownFonts="1">
    <font>
      <sz val="11"/>
      <color theme="1"/>
      <name val="Calibri"/>
      <family val="2"/>
      <scheme val="minor"/>
    </font>
    <font>
      <b/>
      <sz val="12"/>
      <name val="Times New Roman"/>
      <family val="1"/>
      <charset val="204"/>
    </font>
    <font>
      <b/>
      <sz val="11"/>
      <name val="Times New Roman"/>
      <family val="1"/>
      <charset val="204"/>
    </font>
    <font>
      <sz val="11"/>
      <name val="Times New Roman"/>
      <family val="1"/>
      <charset val="204"/>
    </font>
    <font>
      <sz val="9"/>
      <name val="Times New Roman"/>
      <family val="1"/>
      <charset val="204"/>
    </font>
    <font>
      <b/>
      <sz val="10"/>
      <name val="Times New Roman"/>
      <family val="1"/>
      <charset val="204"/>
    </font>
    <font>
      <sz val="10"/>
      <name val="Times New Roman"/>
      <family val="1"/>
      <charset val="204"/>
    </font>
    <font>
      <b/>
      <sz val="10"/>
      <name val="Times New Roman"/>
      <family val="1"/>
    </font>
    <font>
      <sz val="10"/>
      <color theme="1"/>
      <name val="Calibri"/>
      <family val="2"/>
      <scheme val="minor"/>
    </font>
    <font>
      <sz val="11"/>
      <color theme="1"/>
      <name val="Times New Roman"/>
      <family val="1"/>
    </font>
    <font>
      <sz val="10"/>
      <name val="Times New Roman"/>
      <family val="1"/>
    </font>
    <font>
      <sz val="12"/>
      <color theme="1"/>
      <name val="Times New Roman"/>
      <family val="1"/>
    </font>
    <font>
      <b/>
      <sz val="12"/>
      <name val="Times New Roman"/>
      <family val="1"/>
    </font>
    <font>
      <sz val="11"/>
      <color theme="0" tint="-0.34998626667073579"/>
      <name val="Calibri"/>
      <family val="2"/>
      <scheme val="minor"/>
    </font>
    <font>
      <b/>
      <sz val="10"/>
      <color theme="1"/>
      <name val="Calibri"/>
      <family val="2"/>
      <scheme val="minor"/>
    </font>
    <font>
      <b/>
      <sz val="11"/>
      <color theme="1"/>
      <name val="Times New Roman"/>
      <family val="1"/>
      <charset val="204"/>
    </font>
    <font>
      <b/>
      <sz val="11"/>
      <color theme="1"/>
      <name val="Calibri"/>
      <family val="2"/>
      <charset val="204"/>
      <scheme val="minor"/>
    </font>
    <font>
      <sz val="12"/>
      <color theme="0"/>
      <name val="Times New Roman"/>
      <family val="1"/>
    </font>
    <font>
      <sz val="11"/>
      <color theme="0"/>
      <name val="Calibri"/>
      <family val="2"/>
      <scheme val="minor"/>
    </font>
    <font>
      <b/>
      <sz val="9"/>
      <color theme="0"/>
      <name val="Times New Roman"/>
      <family val="1"/>
      <charset val="204"/>
    </font>
  </fonts>
  <fills count="3">
    <fill>
      <patternFill patternType="none"/>
    </fill>
    <fill>
      <patternFill patternType="gray125"/>
    </fill>
    <fill>
      <patternFill patternType="solid">
        <fgColor indexed="9"/>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63">
    <xf numFmtId="0" fontId="0" fillId="0" borderId="0" xfId="0"/>
    <xf numFmtId="0" fontId="2" fillId="0" borderId="0" xfId="0" applyFont="1" applyAlignment="1">
      <alignment wrapText="1"/>
    </xf>
    <xf numFmtId="0" fontId="2" fillId="0" borderId="0" xfId="0" applyFont="1" applyAlignment="1">
      <alignment horizontal="center" wrapText="1"/>
    </xf>
    <xf numFmtId="0" fontId="3" fillId="0" borderId="0" xfId="0" applyFont="1" applyAlignment="1">
      <alignment wrapText="1"/>
    </xf>
    <xf numFmtId="0" fontId="3" fillId="0" borderId="0" xfId="0" applyFont="1" applyBorder="1" applyAlignment="1"/>
    <xf numFmtId="0" fontId="3" fillId="0" borderId="0" xfId="0" applyFont="1"/>
    <xf numFmtId="0" fontId="3" fillId="0" borderId="0" xfId="0" applyFont="1" applyBorder="1"/>
    <xf numFmtId="0" fontId="4" fillId="0" borderId="0" xfId="0" applyFont="1" applyBorder="1" applyAlignment="1">
      <alignment horizontal="right"/>
    </xf>
    <xf numFmtId="164" fontId="3" fillId="0" borderId="4" xfId="0" applyNumberFormat="1" applyFont="1" applyFill="1" applyBorder="1" applyAlignment="1">
      <alignment horizontal="right" wrapText="1"/>
    </xf>
    <xf numFmtId="0" fontId="3" fillId="0" borderId="0" xfId="0" applyFont="1" applyFill="1" applyBorder="1" applyAlignment="1">
      <alignment wrapText="1"/>
    </xf>
    <xf numFmtId="0" fontId="3" fillId="0" borderId="0" xfId="0" applyFont="1" applyBorder="1" applyAlignment="1">
      <alignment wrapText="1"/>
    </xf>
    <xf numFmtId="164" fontId="3" fillId="0" borderId="0" xfId="0" applyNumberFormat="1" applyFont="1" applyFill="1" applyBorder="1" applyAlignment="1">
      <alignment horizontal="right" wrapText="1"/>
    </xf>
    <xf numFmtId="164" fontId="2" fillId="0" borderId="4" xfId="0" applyNumberFormat="1" applyFont="1" applyFill="1" applyBorder="1" applyAlignment="1">
      <alignment horizontal="right" wrapText="1"/>
    </xf>
    <xf numFmtId="164" fontId="3" fillId="0" borderId="4" xfId="0" applyNumberFormat="1" applyFont="1" applyFill="1" applyBorder="1" applyAlignment="1">
      <alignment horizontal="right" vertical="center" wrapText="1"/>
    </xf>
    <xf numFmtId="0" fontId="2" fillId="0" borderId="0" xfId="0" applyFont="1" applyFill="1" applyBorder="1" applyAlignment="1">
      <alignment wrapText="1"/>
    </xf>
    <xf numFmtId="0" fontId="2" fillId="0" borderId="0" xfId="0" applyFont="1" applyFill="1" applyBorder="1" applyAlignment="1">
      <alignment horizontal="left" wrapText="1"/>
    </xf>
    <xf numFmtId="0" fontId="3" fillId="0" borderId="0" xfId="0" applyFont="1" applyFill="1" applyBorder="1"/>
    <xf numFmtId="0" fontId="3" fillId="0" borderId="4" xfId="0" applyFont="1" applyFill="1" applyBorder="1" applyAlignment="1">
      <alignment horizontal="center" vertical="top" wrapText="1"/>
    </xf>
    <xf numFmtId="164" fontId="3" fillId="0" borderId="4" xfId="0" applyNumberFormat="1" applyFont="1" applyBorder="1" applyAlignment="1">
      <alignment horizontal="right" vertical="center" wrapText="1"/>
    </xf>
    <xf numFmtId="164" fontId="2" fillId="0" borderId="4" xfId="0" applyNumberFormat="1" applyFont="1" applyBorder="1" applyAlignment="1">
      <alignment horizontal="right" vertical="center" wrapText="1"/>
    </xf>
    <xf numFmtId="49" fontId="3" fillId="0" borderId="4" xfId="0" applyNumberFormat="1" applyFont="1" applyBorder="1" applyAlignment="1">
      <alignment horizontal="left" vertical="center" wrapText="1"/>
    </xf>
    <xf numFmtId="14" fontId="0" fillId="0" borderId="0" xfId="0" applyNumberFormat="1"/>
    <xf numFmtId="49" fontId="2" fillId="0" borderId="4" xfId="0" applyNumberFormat="1" applyFont="1" applyBorder="1" applyAlignment="1">
      <alignment horizontal="left" vertical="center" wrapText="1"/>
    </xf>
    <xf numFmtId="164" fontId="7" fillId="2" borderId="4" xfId="0" applyNumberFormat="1" applyFont="1" applyFill="1" applyBorder="1" applyAlignment="1">
      <alignment horizontal="center" vertical="center" wrapText="1"/>
    </xf>
    <xf numFmtId="49" fontId="6" fillId="2" borderId="4" xfId="0" applyNumberFormat="1" applyFont="1" applyFill="1" applyBorder="1" applyAlignment="1">
      <alignment horizontal="left" wrapText="1"/>
    </xf>
    <xf numFmtId="164" fontId="7" fillId="2" borderId="4" xfId="0" applyNumberFormat="1" applyFont="1" applyFill="1" applyBorder="1" applyAlignment="1">
      <alignment horizontal="right" vertical="center" wrapText="1"/>
    </xf>
    <xf numFmtId="0" fontId="8" fillId="0" borderId="0" xfId="0" applyFont="1"/>
    <xf numFmtId="0" fontId="9" fillId="0" borderId="0" xfId="0" applyFont="1"/>
    <xf numFmtId="0" fontId="11" fillId="0" borderId="0" xfId="0" applyFont="1"/>
    <xf numFmtId="0" fontId="12" fillId="2" borderId="0" xfId="0" applyFont="1" applyFill="1" applyBorder="1" applyAlignment="1"/>
    <xf numFmtId="0" fontId="13" fillId="0" borderId="0" xfId="0" applyNumberFormat="1" applyFont="1"/>
    <xf numFmtId="0" fontId="13" fillId="0" borderId="0" xfId="0" applyFont="1"/>
    <xf numFmtId="49" fontId="5" fillId="2" borderId="4" xfId="0" applyNumberFormat="1" applyFont="1" applyFill="1" applyBorder="1" applyAlignment="1">
      <alignment horizontal="left" wrapText="1"/>
    </xf>
    <xf numFmtId="0" fontId="14" fillId="0" borderId="0" xfId="0" applyFont="1"/>
    <xf numFmtId="0" fontId="15" fillId="0" borderId="4" xfId="0" applyFont="1" applyBorder="1" applyAlignment="1">
      <alignment horizontal="center" vertical="center" wrapText="1"/>
    </xf>
    <xf numFmtId="164" fontId="16" fillId="0" borderId="4" xfId="0" applyNumberFormat="1" applyFont="1" applyBorder="1"/>
    <xf numFmtId="0" fontId="16" fillId="0" borderId="4" xfId="0" applyFont="1" applyBorder="1" applyAlignment="1">
      <alignment wrapText="1"/>
    </xf>
    <xf numFmtId="0" fontId="18" fillId="0" borderId="0" xfId="0" applyFont="1"/>
    <xf numFmtId="164" fontId="10" fillId="2" borderId="4" xfId="0" applyNumberFormat="1" applyFont="1" applyFill="1" applyBorder="1" applyAlignment="1">
      <alignment vertical="center" wrapText="1"/>
    </xf>
    <xf numFmtId="164" fontId="3" fillId="2" borderId="4" xfId="0" applyNumberFormat="1" applyFont="1" applyFill="1" applyBorder="1" applyAlignment="1">
      <alignment horizontal="right" wrapText="1"/>
    </xf>
    <xf numFmtId="164" fontId="2" fillId="2" borderId="4" xfId="0" applyNumberFormat="1" applyFont="1" applyFill="1" applyBorder="1" applyAlignment="1">
      <alignment horizontal="right" wrapText="1"/>
    </xf>
    <xf numFmtId="164" fontId="10" fillId="2" borderId="4" xfId="0" applyNumberFormat="1" applyFont="1" applyFill="1" applyBorder="1" applyAlignment="1">
      <alignment horizontal="center" vertical="center" wrapText="1"/>
    </xf>
    <xf numFmtId="14" fontId="17" fillId="0" borderId="0" xfId="0" applyNumberFormat="1" applyFont="1"/>
    <xf numFmtId="0" fontId="19" fillId="2" borderId="0" xfId="0" applyFont="1" applyFill="1" applyBorder="1" applyAlignment="1"/>
    <xf numFmtId="0" fontId="1" fillId="0" borderId="0" xfId="0" applyFont="1" applyAlignment="1">
      <alignment horizontal="center" wrapText="1"/>
    </xf>
    <xf numFmtId="0" fontId="2" fillId="0" borderId="1" xfId="0" applyNumberFormat="1" applyFont="1" applyFill="1" applyBorder="1" applyAlignment="1">
      <alignment horizontal="left" wrapText="1"/>
    </xf>
    <xf numFmtId="0" fontId="2" fillId="0" borderId="2" xfId="0" applyNumberFormat="1" applyFont="1" applyFill="1" applyBorder="1" applyAlignment="1">
      <alignment horizontal="left" wrapText="1"/>
    </xf>
    <xf numFmtId="0" fontId="2" fillId="0" borderId="3" xfId="0" applyNumberFormat="1" applyFont="1" applyFill="1" applyBorder="1" applyAlignment="1">
      <alignment horizontal="left" wrapText="1"/>
    </xf>
    <xf numFmtId="164" fontId="2" fillId="0" borderId="4" xfId="0" applyNumberFormat="1" applyFont="1" applyFill="1" applyBorder="1" applyAlignment="1">
      <alignment horizontal="left" wrapText="1"/>
    </xf>
    <xf numFmtId="0" fontId="3" fillId="0" borderId="4" xfId="0" applyFont="1" applyFill="1" applyBorder="1" applyAlignment="1">
      <alignment horizontal="left"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165" fontId="2" fillId="0" borderId="4" xfId="0" applyNumberFormat="1" applyFont="1" applyFill="1" applyBorder="1" applyAlignment="1">
      <alignment horizontal="center" vertical="center"/>
    </xf>
    <xf numFmtId="165" fontId="2" fillId="0" borderId="4" xfId="0" applyNumberFormat="1" applyFont="1" applyFill="1" applyBorder="1" applyAlignment="1">
      <alignment horizontal="left" vertical="center" wrapText="1"/>
    </xf>
    <xf numFmtId="0" fontId="2" fillId="0" borderId="4" xfId="0" applyFont="1" applyFill="1" applyBorder="1" applyAlignment="1">
      <alignment horizontal="left"/>
    </xf>
    <xf numFmtId="0" fontId="3" fillId="0" borderId="4" xfId="0" applyFont="1" applyBorder="1" applyAlignment="1">
      <alignment horizontal="left"/>
    </xf>
    <xf numFmtId="0" fontId="3" fillId="0" borderId="4" xfId="0" applyFont="1" applyBorder="1" applyAlignment="1">
      <alignment horizontal="left" wrapText="1"/>
    </xf>
    <xf numFmtId="0" fontId="0" fillId="0" borderId="0" xfId="0"/>
    <xf numFmtId="164" fontId="3" fillId="0" borderId="4" xfId="0" applyNumberFormat="1" applyFont="1" applyFill="1" applyBorder="1" applyAlignment="1">
      <alignment horizontal="right" vertical="center" wrapText="1"/>
    </xf>
    <xf numFmtId="164" fontId="16" fillId="0" borderId="4" xfId="0" applyNumberFormat="1" applyFont="1" applyBorder="1"/>
    <xf numFmtId="0" fontId="3" fillId="0" borderId="1" xfId="0" applyFont="1" applyBorder="1" applyAlignment="1">
      <alignment horizontal="left" wrapText="1"/>
    </xf>
    <xf numFmtId="0" fontId="0" fillId="0" borderId="2" xfId="0" applyBorder="1" applyAlignment="1">
      <alignment horizontal="left"/>
    </xf>
    <xf numFmtId="0" fontId="0" fillId="0" borderId="3" xfId="0" applyBorder="1" applyAlignment="1">
      <alignment horizontal="left"/>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3"/>
  <sheetViews>
    <sheetView view="pageBreakPreview" topLeftCell="A7" zoomScaleNormal="100" zoomScaleSheetLayoutView="100" workbookViewId="0">
      <selection activeCell="E8" sqref="E8"/>
    </sheetView>
  </sheetViews>
  <sheetFormatPr defaultRowHeight="15" x14ac:dyDescent="0.25"/>
  <cols>
    <col min="1" max="1" width="69.28515625" customWidth="1"/>
    <col min="2" max="2" width="13.85546875" customWidth="1"/>
    <col min="3" max="3" width="14.42578125" customWidth="1"/>
    <col min="4" max="4" width="21.140625" customWidth="1"/>
    <col min="5" max="5" width="12.42578125" customWidth="1"/>
    <col min="6" max="6" width="12.5703125" customWidth="1"/>
    <col min="7" max="7" width="16" bestFit="1" customWidth="1"/>
    <col min="9" max="9" width="10.140625" bestFit="1" customWidth="1"/>
  </cols>
  <sheetData>
    <row r="1" spans="1:9" ht="15.75" x14ac:dyDescent="0.25">
      <c r="A1" s="44" t="s">
        <v>0</v>
      </c>
      <c r="B1" s="44"/>
      <c r="C1" s="44"/>
      <c r="D1" s="44"/>
      <c r="E1" s="44"/>
      <c r="F1" s="30" t="s">
        <v>84</v>
      </c>
      <c r="G1" s="31" t="str">
        <f>TEXT(F1,"[$-FC19]ДД ММММ")</f>
        <v>13 июня</v>
      </c>
      <c r="H1" s="31" t="str">
        <f>TEXT(F1,"[$-FC19]ДД.ММ.ГГГ \г")</f>
        <v>13.06.2018 г</v>
      </c>
    </row>
    <row r="2" spans="1:9" ht="15.75" x14ac:dyDescent="0.25">
      <c r="A2" s="44" t="str">
        <f>CONCATENATE("с ",G1," по ",G2,"ода")</f>
        <v>с 13 июня по 21 июня 2018 года</v>
      </c>
      <c r="B2" s="44"/>
      <c r="C2" s="44"/>
      <c r="D2" s="44"/>
      <c r="E2" s="44"/>
      <c r="F2" s="30" t="s">
        <v>45</v>
      </c>
      <c r="G2" s="31" t="str">
        <f>TEXT(F2,"[$-FC19]ДД ММММ ГГГ \г")</f>
        <v>21 июня 2018 г</v>
      </c>
      <c r="H2" s="31" t="str">
        <f>TEXT(F2,"[$-FC19]ДД.ММ.ГГГ \г")</f>
        <v>21.06.2018 г</v>
      </c>
      <c r="I2" s="21"/>
    </row>
    <row r="3" spans="1:9" x14ac:dyDescent="0.25">
      <c r="A3" s="1"/>
      <c r="B3" s="2"/>
      <c r="C3" s="2"/>
      <c r="D3" s="2"/>
      <c r="E3" s="3"/>
    </row>
    <row r="4" spans="1:9" x14ac:dyDescent="0.25">
      <c r="A4" s="4"/>
      <c r="B4" s="5"/>
      <c r="C4" s="5"/>
      <c r="D4" s="6"/>
      <c r="E4" s="7" t="s">
        <v>1</v>
      </c>
    </row>
    <row r="5" spans="1:9" x14ac:dyDescent="0.25">
      <c r="A5" s="45" t="str">
        <f>CONCATENATE("Остатки средств на ",H1,".")</f>
        <v>Остатки средств на 13.06.2018 г.</v>
      </c>
      <c r="B5" s="46"/>
      <c r="C5" s="46"/>
      <c r="D5" s="47"/>
      <c r="E5" s="59">
        <v>3062625.6</v>
      </c>
      <c r="F5" s="21"/>
    </row>
    <row r="6" spans="1:9" x14ac:dyDescent="0.25">
      <c r="A6" s="9"/>
      <c r="B6" s="10"/>
      <c r="C6" s="10"/>
      <c r="D6" s="10"/>
      <c r="E6" s="11"/>
    </row>
    <row r="7" spans="1:9" x14ac:dyDescent="0.25">
      <c r="A7" s="54" t="s">
        <v>2</v>
      </c>
      <c r="B7" s="55"/>
      <c r="C7" s="55"/>
      <c r="D7" s="55"/>
      <c r="E7" s="12"/>
    </row>
    <row r="8" spans="1:9" x14ac:dyDescent="0.25">
      <c r="A8" s="49" t="s">
        <v>3</v>
      </c>
      <c r="B8" s="55"/>
      <c r="C8" s="55"/>
      <c r="D8" s="55"/>
      <c r="E8" s="8">
        <f>E32-E9</f>
        <v>582937.41903999972</v>
      </c>
    </row>
    <row r="9" spans="1:9" ht="14.25" customHeight="1" x14ac:dyDescent="0.25">
      <c r="A9" s="56" t="s">
        <v>4</v>
      </c>
      <c r="B9" s="55"/>
      <c r="C9" s="55"/>
      <c r="D9" s="55"/>
      <c r="E9" s="13">
        <f>SUM(E10:E31)</f>
        <v>69610.600000000006</v>
      </c>
    </row>
    <row r="10" spans="1:9" s="57" customFormat="1" x14ac:dyDescent="0.25">
      <c r="A10" s="60" t="s">
        <v>85</v>
      </c>
      <c r="B10" s="61"/>
      <c r="C10" s="61"/>
      <c r="D10" s="62"/>
      <c r="E10" s="58">
        <f>179.1+260.6+35.3+51.4+38.1+74.8</f>
        <v>639.30000000000007</v>
      </c>
    </row>
    <row r="11" spans="1:9" s="57" customFormat="1" ht="30.75" customHeight="1" x14ac:dyDescent="0.25">
      <c r="A11" s="60" t="s">
        <v>86</v>
      </c>
      <c r="B11" s="61"/>
      <c r="C11" s="61"/>
      <c r="D11" s="62"/>
      <c r="E11" s="58">
        <f>81.1+160.9+53.6</f>
        <v>295.60000000000002</v>
      </c>
    </row>
    <row r="12" spans="1:9" s="57" customFormat="1" ht="60" customHeight="1" x14ac:dyDescent="0.25">
      <c r="A12" s="60" t="s">
        <v>87</v>
      </c>
      <c r="B12" s="61"/>
      <c r="C12" s="61"/>
      <c r="D12" s="62"/>
      <c r="E12" s="58">
        <f>327.8+824.4+3771.8+644.3</f>
        <v>5568.3</v>
      </c>
    </row>
    <row r="13" spans="1:9" s="57" customFormat="1" ht="35.25" customHeight="1" x14ac:dyDescent="0.25">
      <c r="A13" s="60" t="s">
        <v>88</v>
      </c>
      <c r="B13" s="61"/>
      <c r="C13" s="61"/>
      <c r="D13" s="62"/>
      <c r="E13" s="58">
        <f>496.7+4111.8</f>
        <v>4608.5</v>
      </c>
    </row>
    <row r="14" spans="1:9" s="57" customFormat="1" ht="50.25" customHeight="1" x14ac:dyDescent="0.25">
      <c r="A14" s="60" t="s">
        <v>89</v>
      </c>
      <c r="B14" s="61"/>
      <c r="C14" s="61"/>
      <c r="D14" s="62"/>
      <c r="E14" s="58">
        <f>125+121.3+42.5</f>
        <v>288.8</v>
      </c>
    </row>
    <row r="15" spans="1:9" s="57" customFormat="1" ht="50.25" customHeight="1" x14ac:dyDescent="0.25">
      <c r="A15" s="60" t="s">
        <v>90</v>
      </c>
      <c r="B15" s="61"/>
      <c r="C15" s="61"/>
      <c r="D15" s="62"/>
      <c r="E15" s="58">
        <f>9192.3+19.3+452.6+5134.7+267.5</f>
        <v>15066.399999999998</v>
      </c>
    </row>
    <row r="16" spans="1:9" s="57" customFormat="1" ht="34.5" customHeight="1" x14ac:dyDescent="0.25">
      <c r="A16" s="60" t="s">
        <v>91</v>
      </c>
      <c r="B16" s="61"/>
      <c r="C16" s="61"/>
      <c r="D16" s="62"/>
      <c r="E16" s="58">
        <v>114.4</v>
      </c>
    </row>
    <row r="17" spans="1:5" s="57" customFormat="1" ht="34.5" customHeight="1" x14ac:dyDescent="0.25">
      <c r="A17" s="60" t="s">
        <v>92</v>
      </c>
      <c r="B17" s="61"/>
      <c r="C17" s="61"/>
      <c r="D17" s="62"/>
      <c r="E17" s="58">
        <f>639.2+286.6+165.8+118.4+291.3+372.1+862.3</f>
        <v>2735.7</v>
      </c>
    </row>
    <row r="18" spans="1:5" s="57" customFormat="1" ht="33.75" customHeight="1" x14ac:dyDescent="0.25">
      <c r="A18" s="60" t="s">
        <v>93</v>
      </c>
      <c r="B18" s="61"/>
      <c r="C18" s="61"/>
      <c r="D18" s="62"/>
      <c r="E18" s="58">
        <f>42.6+748.1+9.7+80.8</f>
        <v>881.2</v>
      </c>
    </row>
    <row r="19" spans="1:5" s="57" customFormat="1" ht="32.25" customHeight="1" x14ac:dyDescent="0.25">
      <c r="A19" s="60" t="s">
        <v>94</v>
      </c>
      <c r="B19" s="61"/>
      <c r="C19" s="61"/>
      <c r="D19" s="62"/>
      <c r="E19" s="58">
        <v>1323.4</v>
      </c>
    </row>
    <row r="20" spans="1:5" s="57" customFormat="1" ht="31.5" customHeight="1" x14ac:dyDescent="0.25">
      <c r="A20" s="60" t="s">
        <v>95</v>
      </c>
      <c r="B20" s="61"/>
      <c r="C20" s="61"/>
      <c r="D20" s="62"/>
      <c r="E20" s="58">
        <f>1053.6+7124.7</f>
        <v>8178.2999999999993</v>
      </c>
    </row>
    <row r="21" spans="1:5" s="57" customFormat="1" ht="56.25" customHeight="1" x14ac:dyDescent="0.25">
      <c r="A21" s="60" t="s">
        <v>96</v>
      </c>
      <c r="B21" s="61"/>
      <c r="C21" s="61"/>
      <c r="D21" s="62"/>
      <c r="E21" s="58">
        <v>32.4</v>
      </c>
    </row>
    <row r="22" spans="1:5" s="57" customFormat="1" ht="31.5" customHeight="1" x14ac:dyDescent="0.25">
      <c r="A22" s="60" t="s">
        <v>97</v>
      </c>
      <c r="B22" s="61"/>
      <c r="C22" s="61"/>
      <c r="D22" s="62"/>
      <c r="E22" s="58">
        <f>98.2+818.7</f>
        <v>916.90000000000009</v>
      </c>
    </row>
    <row r="23" spans="1:5" s="57" customFormat="1" ht="31.5" customHeight="1" x14ac:dyDescent="0.25">
      <c r="A23" s="60" t="s">
        <v>98</v>
      </c>
      <c r="B23" s="61"/>
      <c r="C23" s="61"/>
      <c r="D23" s="62"/>
      <c r="E23" s="58">
        <v>139.9</v>
      </c>
    </row>
    <row r="24" spans="1:5" s="57" customFormat="1" ht="31.5" customHeight="1" x14ac:dyDescent="0.25">
      <c r="A24" s="60" t="s">
        <v>99</v>
      </c>
      <c r="B24" s="61"/>
      <c r="C24" s="61"/>
      <c r="D24" s="62"/>
      <c r="E24" s="58">
        <v>1083.3</v>
      </c>
    </row>
    <row r="25" spans="1:5" s="57" customFormat="1" ht="31.5" customHeight="1" x14ac:dyDescent="0.25">
      <c r="A25" s="60" t="s">
        <v>100</v>
      </c>
      <c r="B25" s="61"/>
      <c r="C25" s="61"/>
      <c r="D25" s="62"/>
      <c r="E25" s="58">
        <v>4.0999999999999996</v>
      </c>
    </row>
    <row r="26" spans="1:5" s="57" customFormat="1" ht="34.5" customHeight="1" x14ac:dyDescent="0.25">
      <c r="A26" s="60" t="s">
        <v>101</v>
      </c>
      <c r="B26" s="61"/>
      <c r="C26" s="61"/>
      <c r="D26" s="62"/>
      <c r="E26" s="58">
        <f>20.8+19.3</f>
        <v>40.1</v>
      </c>
    </row>
    <row r="27" spans="1:5" s="57" customFormat="1" ht="31.5" customHeight="1" x14ac:dyDescent="0.25">
      <c r="A27" s="60" t="s">
        <v>102</v>
      </c>
      <c r="B27" s="61"/>
      <c r="C27" s="61"/>
      <c r="D27" s="62"/>
      <c r="E27" s="58">
        <v>103.3</v>
      </c>
    </row>
    <row r="28" spans="1:5" s="57" customFormat="1" ht="31.5" customHeight="1" x14ac:dyDescent="0.25">
      <c r="A28" s="60" t="s">
        <v>103</v>
      </c>
      <c r="B28" s="61"/>
      <c r="C28" s="61"/>
      <c r="D28" s="62"/>
      <c r="E28" s="58">
        <v>197.1</v>
      </c>
    </row>
    <row r="29" spans="1:5" s="57" customFormat="1" ht="31.5" customHeight="1" x14ac:dyDescent="0.25">
      <c r="A29" s="60" t="s">
        <v>104</v>
      </c>
      <c r="B29" s="61"/>
      <c r="C29" s="61"/>
      <c r="D29" s="62"/>
      <c r="E29" s="58">
        <v>801</v>
      </c>
    </row>
    <row r="30" spans="1:5" s="57" customFormat="1" ht="31.5" customHeight="1" x14ac:dyDescent="0.25">
      <c r="A30" s="60" t="s">
        <v>105</v>
      </c>
      <c r="B30" s="61"/>
      <c r="C30" s="61"/>
      <c r="D30" s="62"/>
      <c r="E30" s="58">
        <v>26557.8</v>
      </c>
    </row>
    <row r="31" spans="1:5" s="57" customFormat="1" ht="31.5" customHeight="1" x14ac:dyDescent="0.25">
      <c r="A31" s="60" t="s">
        <v>106</v>
      </c>
      <c r="B31" s="61"/>
      <c r="C31" s="61"/>
      <c r="D31" s="62"/>
      <c r="E31" s="58">
        <v>34.799999999999997</v>
      </c>
    </row>
    <row r="32" spans="1:5" x14ac:dyDescent="0.25">
      <c r="A32" s="48" t="s">
        <v>5</v>
      </c>
      <c r="B32" s="49"/>
      <c r="C32" s="49"/>
      <c r="D32" s="49"/>
      <c r="E32" s="12">
        <f>'Муниципальные районы'!B20-Учреждения!E5+'Муниципальные районы'!B19</f>
        <v>652548.01903999969</v>
      </c>
    </row>
    <row r="33" spans="1:5" x14ac:dyDescent="0.25">
      <c r="A33" s="14"/>
      <c r="B33" s="15"/>
      <c r="C33" s="15"/>
      <c r="D33" s="6"/>
      <c r="E33" s="16"/>
    </row>
    <row r="34" spans="1:5" x14ac:dyDescent="0.25">
      <c r="A34" s="50" t="s">
        <v>14</v>
      </c>
      <c r="B34" s="52" t="s">
        <v>6</v>
      </c>
      <c r="C34" s="53" t="s">
        <v>7</v>
      </c>
      <c r="D34" s="53"/>
      <c r="E34" s="53"/>
    </row>
    <row r="35" spans="1:5" ht="90" x14ac:dyDescent="0.25">
      <c r="A35" s="51"/>
      <c r="B35" s="52"/>
      <c r="C35" s="17" t="s">
        <v>8</v>
      </c>
      <c r="D35" s="17" t="s">
        <v>9</v>
      </c>
      <c r="E35" s="17" t="s">
        <v>10</v>
      </c>
    </row>
    <row r="36" spans="1:5" x14ac:dyDescent="0.25">
      <c r="A36" s="20" t="s">
        <v>46</v>
      </c>
      <c r="B36" s="18">
        <v>3323.4829399999999</v>
      </c>
      <c r="C36" s="18"/>
      <c r="D36" s="18"/>
      <c r="E36" s="18"/>
    </row>
    <row r="37" spans="1:5" x14ac:dyDescent="0.25">
      <c r="A37" s="20" t="s">
        <v>47</v>
      </c>
      <c r="B37" s="18">
        <v>3360</v>
      </c>
      <c r="C37" s="18">
        <v>3000</v>
      </c>
      <c r="D37" s="18"/>
      <c r="E37" s="18"/>
    </row>
    <row r="38" spans="1:5" x14ac:dyDescent="0.25">
      <c r="A38" s="20" t="s">
        <v>48</v>
      </c>
      <c r="B38" s="18">
        <v>1140</v>
      </c>
      <c r="C38" s="18"/>
      <c r="D38" s="18">
        <v>1140</v>
      </c>
      <c r="E38" s="18"/>
    </row>
    <row r="39" spans="1:5" x14ac:dyDescent="0.25">
      <c r="A39" s="20" t="s">
        <v>49</v>
      </c>
      <c r="B39" s="18">
        <v>32445.215820000001</v>
      </c>
      <c r="C39" s="18">
        <v>12834.2</v>
      </c>
      <c r="D39" s="18">
        <v>4750</v>
      </c>
      <c r="E39" s="18"/>
    </row>
    <row r="40" spans="1:5" ht="30" x14ac:dyDescent="0.25">
      <c r="A40" s="20" t="s">
        <v>50</v>
      </c>
      <c r="B40" s="18">
        <v>25506.940500000001</v>
      </c>
      <c r="C40" s="18">
        <v>1901.65039</v>
      </c>
      <c r="D40" s="18">
        <v>716.45438000000001</v>
      </c>
      <c r="E40" s="18">
        <v>3297.569</v>
      </c>
    </row>
    <row r="41" spans="1:5" x14ac:dyDescent="0.25">
      <c r="A41" s="20" t="s">
        <v>51</v>
      </c>
      <c r="B41" s="18">
        <v>432.87664000000001</v>
      </c>
      <c r="C41" s="18"/>
      <c r="D41" s="18"/>
      <c r="E41" s="18"/>
    </row>
    <row r="42" spans="1:5" x14ac:dyDescent="0.25">
      <c r="A42" s="20" t="s">
        <v>52</v>
      </c>
      <c r="B42" s="18">
        <v>332.19441999999998</v>
      </c>
      <c r="C42" s="18"/>
      <c r="D42" s="18">
        <v>300</v>
      </c>
      <c r="E42" s="18"/>
    </row>
    <row r="43" spans="1:5" ht="30" x14ac:dyDescent="0.25">
      <c r="A43" s="20" t="s">
        <v>53</v>
      </c>
      <c r="B43" s="18">
        <v>220883.07334</v>
      </c>
      <c r="C43" s="18"/>
      <c r="D43" s="18"/>
      <c r="E43" s="18">
        <v>8691.2279999999992</v>
      </c>
    </row>
    <row r="44" spans="1:5" x14ac:dyDescent="0.25">
      <c r="A44" s="20" t="s">
        <v>54</v>
      </c>
      <c r="B44" s="18">
        <v>227.83099999999999</v>
      </c>
      <c r="C44" s="18">
        <v>105.831</v>
      </c>
      <c r="D44" s="18"/>
      <c r="E44" s="18"/>
    </row>
    <row r="45" spans="1:5" x14ac:dyDescent="0.25">
      <c r="A45" s="20" t="s">
        <v>55</v>
      </c>
      <c r="B45" s="18">
        <v>172281.96733000001</v>
      </c>
      <c r="C45" s="18"/>
      <c r="D45" s="18"/>
      <c r="E45" s="18"/>
    </row>
    <row r="46" spans="1:5" x14ac:dyDescent="0.25">
      <c r="A46" s="20" t="s">
        <v>56</v>
      </c>
      <c r="B46" s="18">
        <v>24440.24639</v>
      </c>
      <c r="C46" s="18"/>
      <c r="D46" s="18"/>
      <c r="E46" s="18">
        <v>200</v>
      </c>
    </row>
    <row r="47" spans="1:5" x14ac:dyDescent="0.25">
      <c r="A47" s="20" t="s">
        <v>57</v>
      </c>
      <c r="B47" s="18">
        <v>18839.774099999999</v>
      </c>
      <c r="C47" s="18">
        <v>2266</v>
      </c>
      <c r="D47" s="18"/>
      <c r="E47" s="18">
        <v>3645.9144799999999</v>
      </c>
    </row>
    <row r="48" spans="1:5" x14ac:dyDescent="0.25">
      <c r="A48" s="20" t="s">
        <v>58</v>
      </c>
      <c r="B48" s="18">
        <v>115214.7178</v>
      </c>
      <c r="C48" s="18">
        <v>590</v>
      </c>
      <c r="D48" s="18">
        <v>500.24400000000003</v>
      </c>
      <c r="E48" s="18">
        <v>45406.031069999997</v>
      </c>
    </row>
    <row r="49" spans="1:5" x14ac:dyDescent="0.25">
      <c r="A49" s="20" t="s">
        <v>59</v>
      </c>
      <c r="B49" s="18">
        <v>2572.0549999999998</v>
      </c>
      <c r="C49" s="18">
        <v>1652</v>
      </c>
      <c r="D49" s="18">
        <v>413.08</v>
      </c>
      <c r="E49" s="18"/>
    </row>
    <row r="50" spans="1:5" ht="30" x14ac:dyDescent="0.25">
      <c r="A50" s="20" t="s">
        <v>60</v>
      </c>
      <c r="B50" s="18">
        <v>28355.006969999999</v>
      </c>
      <c r="C50" s="18">
        <v>18000</v>
      </c>
      <c r="D50" s="18">
        <v>250</v>
      </c>
      <c r="E50" s="18">
        <v>43.880690000000001</v>
      </c>
    </row>
    <row r="51" spans="1:5" x14ac:dyDescent="0.25">
      <c r="A51" s="20" t="s">
        <v>61</v>
      </c>
      <c r="B51" s="18">
        <v>698.91386</v>
      </c>
      <c r="C51" s="18"/>
      <c r="D51" s="18"/>
      <c r="E51" s="18"/>
    </row>
    <row r="52" spans="1:5" ht="30" x14ac:dyDescent="0.25">
      <c r="A52" s="20" t="s">
        <v>62</v>
      </c>
      <c r="B52" s="18">
        <v>1937.97884</v>
      </c>
      <c r="C52" s="18">
        <v>1112.2628400000001</v>
      </c>
      <c r="D52" s="18">
        <v>21</v>
      </c>
      <c r="E52" s="18"/>
    </row>
    <row r="53" spans="1:5" x14ac:dyDescent="0.25">
      <c r="A53" s="20" t="s">
        <v>63</v>
      </c>
      <c r="B53" s="18">
        <v>1133.7651499999999</v>
      </c>
      <c r="C53" s="18">
        <v>862.76873000000001</v>
      </c>
      <c r="D53" s="18">
        <v>61.509340000000002</v>
      </c>
      <c r="E53" s="18"/>
    </row>
    <row r="54" spans="1:5" x14ac:dyDescent="0.25">
      <c r="A54" s="20" t="s">
        <v>64</v>
      </c>
      <c r="B54" s="18">
        <v>1875.51277</v>
      </c>
      <c r="C54" s="18">
        <v>860</v>
      </c>
      <c r="D54" s="18"/>
      <c r="E54" s="18"/>
    </row>
    <row r="55" spans="1:5" ht="30" x14ac:dyDescent="0.25">
      <c r="A55" s="20" t="s">
        <v>65</v>
      </c>
      <c r="B55" s="18">
        <v>7887.8591800000004</v>
      </c>
      <c r="C55" s="18">
        <v>3354.3780000000002</v>
      </c>
      <c r="D55" s="18">
        <v>791.62400000000002</v>
      </c>
      <c r="E55" s="18">
        <v>2118.0354699999998</v>
      </c>
    </row>
    <row r="56" spans="1:5" x14ac:dyDescent="0.25">
      <c r="A56" s="20" t="s">
        <v>66</v>
      </c>
      <c r="B56" s="18">
        <v>9774.2054499999995</v>
      </c>
      <c r="C56" s="18">
        <v>1050</v>
      </c>
      <c r="D56" s="18">
        <v>370</v>
      </c>
      <c r="E56" s="18"/>
    </row>
    <row r="57" spans="1:5" x14ac:dyDescent="0.25">
      <c r="A57" s="20" t="s">
        <v>67</v>
      </c>
      <c r="B57" s="18">
        <v>95613.76195</v>
      </c>
      <c r="C57" s="18"/>
      <c r="D57" s="18"/>
      <c r="E57" s="18"/>
    </row>
    <row r="58" spans="1:5" ht="30" x14ac:dyDescent="0.25">
      <c r="A58" s="20" t="s">
        <v>68</v>
      </c>
      <c r="B58" s="18">
        <v>4450</v>
      </c>
      <c r="C58" s="18"/>
      <c r="D58" s="18"/>
      <c r="E58" s="18"/>
    </row>
    <row r="59" spans="1:5" x14ac:dyDescent="0.25">
      <c r="A59" s="20" t="s">
        <v>69</v>
      </c>
      <c r="B59" s="18">
        <v>650</v>
      </c>
      <c r="C59" s="18">
        <v>530</v>
      </c>
      <c r="D59" s="18"/>
      <c r="E59" s="18"/>
    </row>
    <row r="60" spans="1:5" x14ac:dyDescent="0.25">
      <c r="A60" s="20" t="s">
        <v>70</v>
      </c>
      <c r="B60" s="18">
        <v>415.5</v>
      </c>
      <c r="C60" s="18"/>
      <c r="D60" s="18"/>
      <c r="E60" s="18"/>
    </row>
    <row r="61" spans="1:5" x14ac:dyDescent="0.25">
      <c r="A61" s="20" t="s">
        <v>71</v>
      </c>
      <c r="B61" s="18">
        <v>2150</v>
      </c>
      <c r="C61" s="18">
        <v>1000</v>
      </c>
      <c r="D61" s="18">
        <v>630</v>
      </c>
      <c r="E61" s="18"/>
    </row>
    <row r="62" spans="1:5" x14ac:dyDescent="0.25">
      <c r="A62" s="20" t="s">
        <v>72</v>
      </c>
      <c r="B62" s="18">
        <v>389.44445999999999</v>
      </c>
      <c r="C62" s="18">
        <v>387.75274999999999</v>
      </c>
      <c r="D62" s="18"/>
      <c r="E62" s="18"/>
    </row>
    <row r="63" spans="1:5" x14ac:dyDescent="0.25">
      <c r="A63" s="20" t="s">
        <v>73</v>
      </c>
      <c r="B63" s="18">
        <v>654.16958</v>
      </c>
      <c r="C63" s="18">
        <v>392.19727</v>
      </c>
      <c r="D63" s="18"/>
      <c r="E63" s="18"/>
    </row>
    <row r="64" spans="1:5" x14ac:dyDescent="0.25">
      <c r="A64" s="20" t="s">
        <v>74</v>
      </c>
      <c r="B64" s="18">
        <v>208461.01215</v>
      </c>
      <c r="C64" s="18">
        <v>3000</v>
      </c>
      <c r="D64" s="18"/>
      <c r="E64" s="18">
        <v>34.564639999999997</v>
      </c>
    </row>
    <row r="65" spans="1:5" ht="30" x14ac:dyDescent="0.25">
      <c r="A65" s="20" t="s">
        <v>75</v>
      </c>
      <c r="B65" s="18">
        <v>42</v>
      </c>
      <c r="C65" s="18">
        <v>42</v>
      </c>
      <c r="D65" s="18"/>
      <c r="E65" s="18"/>
    </row>
    <row r="66" spans="1:5" x14ac:dyDescent="0.25">
      <c r="A66" s="20" t="s">
        <v>76</v>
      </c>
      <c r="B66" s="18">
        <v>1609.0992900000001</v>
      </c>
      <c r="C66" s="18">
        <v>622.29999999999995</v>
      </c>
      <c r="D66" s="18"/>
      <c r="E66" s="18"/>
    </row>
    <row r="67" spans="1:5" ht="30" x14ac:dyDescent="0.25">
      <c r="A67" s="20" t="s">
        <v>77</v>
      </c>
      <c r="B67" s="18">
        <v>2942.3056499999998</v>
      </c>
      <c r="C67" s="18">
        <v>735.67457000000002</v>
      </c>
      <c r="D67" s="18">
        <v>75.613050000000001</v>
      </c>
      <c r="E67" s="18"/>
    </row>
    <row r="68" spans="1:5" x14ac:dyDescent="0.25">
      <c r="A68" s="20" t="s">
        <v>78</v>
      </c>
      <c r="B68" s="18">
        <v>928</v>
      </c>
      <c r="C68" s="18"/>
      <c r="D68" s="18">
        <v>228</v>
      </c>
      <c r="E68" s="18"/>
    </row>
    <row r="69" spans="1:5" x14ac:dyDescent="0.25">
      <c r="A69" s="20" t="s">
        <v>79</v>
      </c>
      <c r="B69" s="18">
        <v>197.75521000000001</v>
      </c>
      <c r="C69" s="18"/>
      <c r="D69" s="18"/>
      <c r="E69" s="18"/>
    </row>
    <row r="70" spans="1:5" x14ac:dyDescent="0.25">
      <c r="A70" s="20" t="s">
        <v>80</v>
      </c>
      <c r="B70" s="18">
        <v>16913.956719999998</v>
      </c>
      <c r="C70" s="18"/>
      <c r="D70" s="18">
        <v>200</v>
      </c>
      <c r="E70" s="18"/>
    </row>
    <row r="71" spans="1:5" x14ac:dyDescent="0.25">
      <c r="A71" s="20" t="s">
        <v>81</v>
      </c>
      <c r="B71" s="18">
        <v>45.333170000000003</v>
      </c>
      <c r="C71" s="18"/>
      <c r="D71" s="18"/>
      <c r="E71" s="18"/>
    </row>
    <row r="72" spans="1:5" x14ac:dyDescent="0.25">
      <c r="A72" s="20" t="s">
        <v>82</v>
      </c>
      <c r="B72" s="18">
        <v>95</v>
      </c>
      <c r="C72" s="18"/>
      <c r="D72" s="18"/>
      <c r="E72" s="18"/>
    </row>
    <row r="73" spans="1:5" x14ac:dyDescent="0.25">
      <c r="A73" s="22" t="s">
        <v>83</v>
      </c>
      <c r="B73" s="19">
        <v>1008220.95568</v>
      </c>
      <c r="C73" s="19">
        <v>54299.015549999996</v>
      </c>
      <c r="D73" s="19">
        <v>10447.52477</v>
      </c>
      <c r="E73" s="19">
        <v>63437.22335</v>
      </c>
    </row>
  </sheetData>
  <mergeCells count="32">
    <mergeCell ref="A21:D21"/>
    <mergeCell ref="A22:D22"/>
    <mergeCell ref="A28:D28"/>
    <mergeCell ref="A31:D31"/>
    <mergeCell ref="A23:D23"/>
    <mergeCell ref="A24:D24"/>
    <mergeCell ref="A25:D25"/>
    <mergeCell ref="A26:D26"/>
    <mergeCell ref="A27:D27"/>
    <mergeCell ref="A29:D29"/>
    <mergeCell ref="A30:D30"/>
    <mergeCell ref="A16:D16"/>
    <mergeCell ref="A17:D17"/>
    <mergeCell ref="A18:D18"/>
    <mergeCell ref="A19:D19"/>
    <mergeCell ref="A20:D20"/>
    <mergeCell ref="A1:E1"/>
    <mergeCell ref="A2:E2"/>
    <mergeCell ref="A5:D5"/>
    <mergeCell ref="A32:D32"/>
    <mergeCell ref="A34:A35"/>
    <mergeCell ref="B34:B35"/>
    <mergeCell ref="C34:E34"/>
    <mergeCell ref="A7:D7"/>
    <mergeCell ref="A8:D8"/>
    <mergeCell ref="A9:D9"/>
    <mergeCell ref="A10:D10"/>
    <mergeCell ref="A11:D11"/>
    <mergeCell ref="A12:D12"/>
    <mergeCell ref="A13:D13"/>
    <mergeCell ref="A14:D14"/>
    <mergeCell ref="A15:D15"/>
  </mergeCells>
  <pageMargins left="0.70866141732283472" right="0.21" top="0.3" bottom="0.45" header="0.17" footer="0.18"/>
  <pageSetup paperSize="9" scale="7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
  <sheetViews>
    <sheetView tabSelected="1" view="pageBreakPreview" topLeftCell="A13" zoomScaleNormal="100" zoomScaleSheetLayoutView="100" workbookViewId="0">
      <selection activeCell="B20" sqref="B20"/>
    </sheetView>
  </sheetViews>
  <sheetFormatPr defaultRowHeight="15" x14ac:dyDescent="0.25"/>
  <cols>
    <col min="1" max="1" width="38.28515625" customWidth="1"/>
    <col min="2" max="2" width="13.140625" customWidth="1"/>
    <col min="3" max="3" width="14.42578125" customWidth="1"/>
    <col min="4" max="4" width="13.140625" customWidth="1"/>
    <col min="5" max="5" width="14.28515625" customWidth="1"/>
    <col min="6" max="6" width="14.42578125" customWidth="1"/>
    <col min="7" max="7" width="14.28515625" customWidth="1"/>
    <col min="8" max="8" width="14.85546875" customWidth="1"/>
    <col min="9" max="9" width="13.5703125" customWidth="1"/>
    <col min="10" max="10" width="12.7109375" customWidth="1"/>
    <col min="11" max="11" width="11" customWidth="1"/>
    <col min="12" max="12" width="14" customWidth="1"/>
    <col min="13" max="13" width="13.5703125" customWidth="1"/>
    <col min="14" max="15" width="13.85546875" customWidth="1"/>
  </cols>
  <sheetData>
    <row r="1" spans="1:20" s="28" customFormat="1" ht="15.75" x14ac:dyDescent="0.25">
      <c r="A1" s="42" t="s">
        <v>45</v>
      </c>
      <c r="C1" s="29" t="s">
        <v>13</v>
      </c>
    </row>
    <row r="2" spans="1:20" x14ac:dyDescent="0.25">
      <c r="A2" s="37" t="str">
        <f>TEXT(EndData2,"[$-FC19]ДД.ММ.ГГГ")</f>
        <v>21.06.2018</v>
      </c>
      <c r="B2" s="37">
        <f>A2+1</f>
        <v>43273</v>
      </c>
      <c r="C2" s="43" t="str">
        <f>TEXT(B2,"[$-FC19]ДД.ММ.ГГГ")</f>
        <v>22.06.2018</v>
      </c>
      <c r="P2" s="26" t="s">
        <v>12</v>
      </c>
    </row>
    <row r="3" spans="1:20" s="27" customFormat="1" ht="51.75" customHeight="1" x14ac:dyDescent="0.25">
      <c r="A3" s="34" t="s">
        <v>15</v>
      </c>
      <c r="B3" s="41" t="s">
        <v>16</v>
      </c>
      <c r="C3" s="38" t="s">
        <v>17</v>
      </c>
      <c r="D3" s="38" t="s">
        <v>18</v>
      </c>
      <c r="E3" s="38" t="s">
        <v>19</v>
      </c>
      <c r="F3" s="38" t="s">
        <v>20</v>
      </c>
      <c r="G3" s="38" t="s">
        <v>21</v>
      </c>
      <c r="H3" s="38" t="s">
        <v>22</v>
      </c>
      <c r="I3" s="38" t="s">
        <v>23</v>
      </c>
      <c r="J3" s="38" t="s">
        <v>24</v>
      </c>
      <c r="K3" s="38" t="s">
        <v>25</v>
      </c>
      <c r="L3" s="38" t="s">
        <v>26</v>
      </c>
      <c r="M3" s="38" t="s">
        <v>27</v>
      </c>
      <c r="N3" s="38" t="s">
        <v>28</v>
      </c>
      <c r="O3" s="38" t="s">
        <v>29</v>
      </c>
      <c r="P3" s="23" t="s">
        <v>11</v>
      </c>
    </row>
    <row r="4" spans="1:20" ht="26.25" x14ac:dyDescent="0.25">
      <c r="A4" s="24" t="s">
        <v>31</v>
      </c>
      <c r="B4" s="39">
        <v>6079.9719999999998</v>
      </c>
      <c r="C4" s="39"/>
      <c r="D4" s="39"/>
      <c r="E4" s="39"/>
      <c r="F4" s="39"/>
      <c r="G4" s="39"/>
      <c r="H4" s="39"/>
      <c r="I4" s="39"/>
      <c r="J4" s="39"/>
      <c r="K4" s="39"/>
      <c r="L4" s="39"/>
      <c r="M4" s="39"/>
      <c r="N4" s="39"/>
      <c r="O4" s="39"/>
      <c r="P4" s="25">
        <v>6079.9719999999998</v>
      </c>
      <c r="Q4" s="26"/>
      <c r="R4" s="26"/>
      <c r="S4" s="26"/>
      <c r="T4" s="26"/>
    </row>
    <row r="5" spans="1:20" ht="102.75" x14ac:dyDescent="0.25">
      <c r="A5" s="24" t="s">
        <v>32</v>
      </c>
      <c r="B5" s="39">
        <v>9292.6679700000004</v>
      </c>
      <c r="C5" s="39">
        <v>125</v>
      </c>
      <c r="D5" s="39">
        <v>700</v>
      </c>
      <c r="E5" s="39"/>
      <c r="F5" s="39"/>
      <c r="G5" s="39">
        <v>6356.5161799999996</v>
      </c>
      <c r="H5" s="39"/>
      <c r="I5" s="39"/>
      <c r="J5" s="39"/>
      <c r="K5" s="39"/>
      <c r="L5" s="39">
        <v>920.01784999999995</v>
      </c>
      <c r="M5" s="39"/>
      <c r="N5" s="39"/>
      <c r="O5" s="39">
        <v>1928.4456399999999</v>
      </c>
      <c r="P5" s="25">
        <v>19322.647639999999</v>
      </c>
      <c r="Q5" s="26"/>
      <c r="R5" s="26"/>
      <c r="S5" s="26"/>
      <c r="T5" s="26"/>
    </row>
    <row r="6" spans="1:20" ht="51.75" x14ac:dyDescent="0.25">
      <c r="A6" s="24" t="s">
        <v>33</v>
      </c>
      <c r="B6" s="39"/>
      <c r="C6" s="39"/>
      <c r="D6" s="39"/>
      <c r="E6" s="39"/>
      <c r="F6" s="39"/>
      <c r="G6" s="39"/>
      <c r="H6" s="39"/>
      <c r="I6" s="39"/>
      <c r="J6" s="39"/>
      <c r="K6" s="39"/>
      <c r="L6" s="39"/>
      <c r="M6" s="39">
        <v>39</v>
      </c>
      <c r="N6" s="39"/>
      <c r="O6" s="39"/>
      <c r="P6" s="25">
        <v>39</v>
      </c>
      <c r="Q6" s="26"/>
      <c r="R6" s="26"/>
      <c r="S6" s="26"/>
      <c r="T6" s="26"/>
    </row>
    <row r="7" spans="1:20" ht="77.25" x14ac:dyDescent="0.25">
      <c r="A7" s="24" t="s">
        <v>34</v>
      </c>
      <c r="B7" s="39"/>
      <c r="C7" s="39"/>
      <c r="D7" s="39"/>
      <c r="E7" s="39"/>
      <c r="F7" s="39"/>
      <c r="G7" s="39"/>
      <c r="H7" s="39"/>
      <c r="I7" s="39"/>
      <c r="J7" s="39"/>
      <c r="K7" s="39"/>
      <c r="L7" s="39">
        <v>64.766469999999998</v>
      </c>
      <c r="M7" s="39">
        <v>76</v>
      </c>
      <c r="N7" s="39"/>
      <c r="O7" s="39"/>
      <c r="P7" s="25">
        <v>140.76647</v>
      </c>
      <c r="Q7" s="26"/>
      <c r="R7" s="26"/>
      <c r="S7" s="26"/>
      <c r="T7" s="26"/>
    </row>
    <row r="8" spans="1:20" ht="319.5" x14ac:dyDescent="0.25">
      <c r="A8" s="24" t="s">
        <v>35</v>
      </c>
      <c r="B8" s="39"/>
      <c r="C8" s="39"/>
      <c r="D8" s="39"/>
      <c r="E8" s="39"/>
      <c r="F8" s="39"/>
      <c r="G8" s="39"/>
      <c r="H8" s="39"/>
      <c r="I8" s="39">
        <v>39.57</v>
      </c>
      <c r="J8" s="39"/>
      <c r="K8" s="39"/>
      <c r="L8" s="39">
        <v>351.61802999999998</v>
      </c>
      <c r="M8" s="39"/>
      <c r="N8" s="39"/>
      <c r="O8" s="39"/>
      <c r="P8" s="25">
        <v>391.18803000000003</v>
      </c>
      <c r="Q8" s="26"/>
      <c r="R8" s="26"/>
      <c r="S8" s="26"/>
      <c r="T8" s="26"/>
    </row>
    <row r="9" spans="1:20" ht="77.25" x14ac:dyDescent="0.25">
      <c r="A9" s="24" t="s">
        <v>36</v>
      </c>
      <c r="B9" s="39"/>
      <c r="C9" s="39"/>
      <c r="D9" s="39"/>
      <c r="E9" s="39"/>
      <c r="F9" s="39"/>
      <c r="G9" s="39"/>
      <c r="H9" s="39"/>
      <c r="I9" s="39"/>
      <c r="J9" s="39"/>
      <c r="K9" s="39"/>
      <c r="L9" s="39"/>
      <c r="M9" s="39">
        <v>150</v>
      </c>
      <c r="N9" s="39"/>
      <c r="O9" s="39"/>
      <c r="P9" s="25">
        <v>150</v>
      </c>
      <c r="Q9" s="26"/>
      <c r="R9" s="26"/>
      <c r="S9" s="26"/>
      <c r="T9" s="26"/>
    </row>
    <row r="10" spans="1:20" ht="115.5" x14ac:dyDescent="0.25">
      <c r="A10" s="24" t="s">
        <v>37</v>
      </c>
      <c r="B10" s="39"/>
      <c r="C10" s="39"/>
      <c r="D10" s="39"/>
      <c r="E10" s="39"/>
      <c r="F10" s="39"/>
      <c r="G10" s="39"/>
      <c r="H10" s="39"/>
      <c r="I10" s="39"/>
      <c r="J10" s="39"/>
      <c r="K10" s="39"/>
      <c r="L10" s="39">
        <v>500</v>
      </c>
      <c r="M10" s="39"/>
      <c r="N10" s="39"/>
      <c r="O10" s="39"/>
      <c r="P10" s="25">
        <v>500</v>
      </c>
      <c r="Q10" s="26"/>
      <c r="R10" s="26"/>
      <c r="S10" s="26"/>
      <c r="T10" s="26"/>
    </row>
    <row r="11" spans="1:20" ht="90" x14ac:dyDescent="0.25">
      <c r="A11" s="24" t="s">
        <v>38</v>
      </c>
      <c r="B11" s="39"/>
      <c r="C11" s="39"/>
      <c r="D11" s="39"/>
      <c r="E11" s="39"/>
      <c r="F11" s="39"/>
      <c r="G11" s="39"/>
      <c r="H11" s="39"/>
      <c r="I11" s="39"/>
      <c r="J11" s="39"/>
      <c r="K11" s="39"/>
      <c r="L11" s="39"/>
      <c r="M11" s="39"/>
      <c r="N11" s="39">
        <v>31.1</v>
      </c>
      <c r="O11" s="39"/>
      <c r="P11" s="25">
        <v>31.1</v>
      </c>
      <c r="Q11" s="26"/>
      <c r="R11" s="26"/>
      <c r="S11" s="26"/>
      <c r="T11" s="26"/>
    </row>
    <row r="12" spans="1:20" ht="64.5" x14ac:dyDescent="0.25">
      <c r="A12" s="24" t="s">
        <v>39</v>
      </c>
      <c r="B12" s="39">
        <v>466.39537999999999</v>
      </c>
      <c r="C12" s="39"/>
      <c r="D12" s="39">
        <v>201.6</v>
      </c>
      <c r="E12" s="39"/>
      <c r="F12" s="39"/>
      <c r="G12" s="39"/>
      <c r="H12" s="39"/>
      <c r="I12" s="39"/>
      <c r="J12" s="39"/>
      <c r="K12" s="39"/>
      <c r="L12" s="39"/>
      <c r="M12" s="39"/>
      <c r="N12" s="39"/>
      <c r="O12" s="39"/>
      <c r="P12" s="25">
        <v>667.99537999999995</v>
      </c>
      <c r="Q12" s="26"/>
      <c r="R12" s="26"/>
      <c r="S12" s="26"/>
      <c r="T12" s="26"/>
    </row>
    <row r="13" spans="1:20" ht="90" x14ac:dyDescent="0.25">
      <c r="A13" s="24" t="s">
        <v>40</v>
      </c>
      <c r="B13" s="39">
        <v>36682.60482</v>
      </c>
      <c r="C13" s="39"/>
      <c r="D13" s="39"/>
      <c r="E13" s="39"/>
      <c r="F13" s="39"/>
      <c r="G13" s="39"/>
      <c r="H13" s="39"/>
      <c r="I13" s="39"/>
      <c r="J13" s="39"/>
      <c r="K13" s="39"/>
      <c r="L13" s="39">
        <v>1700</v>
      </c>
      <c r="M13" s="39"/>
      <c r="N13" s="39"/>
      <c r="O13" s="39">
        <v>84</v>
      </c>
      <c r="P13" s="25">
        <v>38466.60482</v>
      </c>
      <c r="Q13" s="26"/>
      <c r="R13" s="26"/>
      <c r="S13" s="26"/>
      <c r="T13" s="26"/>
    </row>
    <row r="14" spans="1:20" ht="166.5" x14ac:dyDescent="0.25">
      <c r="A14" s="24" t="s">
        <v>41</v>
      </c>
      <c r="B14" s="39"/>
      <c r="C14" s="39">
        <v>247</v>
      </c>
      <c r="D14" s="39"/>
      <c r="E14" s="39"/>
      <c r="F14" s="39"/>
      <c r="G14" s="39"/>
      <c r="H14" s="39"/>
      <c r="I14" s="39"/>
      <c r="J14" s="39"/>
      <c r="K14" s="39"/>
      <c r="L14" s="39"/>
      <c r="M14" s="39"/>
      <c r="N14" s="39"/>
      <c r="O14" s="39"/>
      <c r="P14" s="25">
        <v>247</v>
      </c>
      <c r="Q14" s="26"/>
      <c r="R14" s="26"/>
      <c r="S14" s="26"/>
      <c r="T14" s="26"/>
    </row>
    <row r="15" spans="1:20" ht="115.5" x14ac:dyDescent="0.25">
      <c r="A15" s="24" t="s">
        <v>42</v>
      </c>
      <c r="B15" s="39">
        <v>150</v>
      </c>
      <c r="C15" s="39"/>
      <c r="D15" s="39"/>
      <c r="E15" s="39"/>
      <c r="F15" s="39"/>
      <c r="G15" s="39"/>
      <c r="H15" s="39"/>
      <c r="I15" s="39"/>
      <c r="J15" s="39"/>
      <c r="K15" s="39"/>
      <c r="L15" s="39"/>
      <c r="M15" s="39"/>
      <c r="N15" s="39"/>
      <c r="O15" s="39"/>
      <c r="P15" s="25">
        <v>150</v>
      </c>
      <c r="Q15" s="26"/>
      <c r="R15" s="26"/>
      <c r="S15" s="26"/>
      <c r="T15" s="26"/>
    </row>
    <row r="16" spans="1:20" ht="39" x14ac:dyDescent="0.25">
      <c r="A16" s="24" t="s">
        <v>43</v>
      </c>
      <c r="B16" s="39">
        <v>134.0727</v>
      </c>
      <c r="C16" s="39">
        <v>134.0727</v>
      </c>
      <c r="D16" s="39">
        <v>26.814540000000001</v>
      </c>
      <c r="E16" s="39">
        <v>26.814540000000001</v>
      </c>
      <c r="F16" s="39"/>
      <c r="G16" s="39"/>
      <c r="H16" s="39"/>
      <c r="I16" s="39"/>
      <c r="J16" s="39"/>
      <c r="K16" s="39"/>
      <c r="L16" s="39">
        <v>26.814540000000001</v>
      </c>
      <c r="M16" s="39"/>
      <c r="N16" s="39"/>
      <c r="O16" s="39"/>
      <c r="P16" s="25">
        <v>348.58902</v>
      </c>
      <c r="Q16" s="26"/>
      <c r="R16" s="26"/>
      <c r="S16" s="26"/>
      <c r="T16" s="26"/>
    </row>
    <row r="17" spans="1:20" x14ac:dyDescent="0.25">
      <c r="A17" s="32" t="s">
        <v>44</v>
      </c>
      <c r="B17" s="40">
        <v>52805.712870000003</v>
      </c>
      <c r="C17" s="40">
        <v>506.0727</v>
      </c>
      <c r="D17" s="40">
        <v>928.41453999999999</v>
      </c>
      <c r="E17" s="40">
        <v>26.814540000000001</v>
      </c>
      <c r="F17" s="40"/>
      <c r="G17" s="40">
        <v>6356.5161799999996</v>
      </c>
      <c r="H17" s="40"/>
      <c r="I17" s="40">
        <v>39.57</v>
      </c>
      <c r="J17" s="40"/>
      <c r="K17" s="40"/>
      <c r="L17" s="40">
        <v>3563.2168900000001</v>
      </c>
      <c r="M17" s="40">
        <v>265</v>
      </c>
      <c r="N17" s="40">
        <v>31.1</v>
      </c>
      <c r="O17" s="40">
        <v>2012.4456399999999</v>
      </c>
      <c r="P17" s="25">
        <v>66534.863360000003</v>
      </c>
      <c r="Q17" s="33"/>
      <c r="R17" s="33"/>
      <c r="S17" s="33"/>
      <c r="T17" s="33"/>
    </row>
    <row r="19" spans="1:20" x14ac:dyDescent="0.25">
      <c r="A19" s="36" t="s">
        <v>30</v>
      </c>
      <c r="B19" s="35">
        <f>Учреждения!B73+'Муниципальные районы'!P17</f>
        <v>1074755.81904</v>
      </c>
    </row>
    <row r="20" spans="1:20" ht="32.25" customHeight="1" x14ac:dyDescent="0.25">
      <c r="A20" s="36" t="str">
        <f>CONCATENATE("Остатки бюджетных средств на ",C2,"г.")</f>
        <v>Остатки бюджетных средств на 22.06.2018г.</v>
      </c>
      <c r="B20" s="35">
        <v>2640417.7999999998</v>
      </c>
    </row>
  </sheetData>
  <pageMargins left="0.23622047244094491" right="0.17" top="0.27559055118110237" bottom="0.38" header="0.19685039370078741" footer="0.19685039370078741"/>
  <pageSetup paperSize="9" scale="60"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9</vt:i4>
      </vt:variant>
    </vt:vector>
  </HeadingPairs>
  <TitlesOfParts>
    <vt:vector size="11" baseType="lpstr">
      <vt:lpstr>Учреждения</vt:lpstr>
      <vt:lpstr>Муниципальные районы</vt:lpstr>
      <vt:lpstr>EndData</vt:lpstr>
      <vt:lpstr>EndData1</vt:lpstr>
      <vt:lpstr>EndData2</vt:lpstr>
      <vt:lpstr>StartData</vt:lpstr>
      <vt:lpstr>StartData1</vt:lpstr>
      <vt:lpstr>'Муниципальные районы'!Заголовки_для_печати</vt:lpstr>
      <vt:lpstr>Учреждения!Заголовки_для_печати</vt:lpstr>
      <vt:lpstr>'Муниципальные районы'!Область_печати</vt:lpstr>
      <vt:lpstr>Учреждения!Область_печати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2018-06-26T04:30:40Z</dcterms:modified>
</cp:coreProperties>
</file>