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районы'!$A$1:$P$18</definedName>
    <definedName name="_xlnm.Print_Area" localSheetId="0">Учреждения!$A$1:$E$77</definedName>
  </definedNames>
  <calcPr calcId="162913" refMode="R1C1"/>
</workbook>
</file>

<file path=xl/calcChain.xml><?xml version="1.0" encoding="utf-8"?>
<calcChain xmlns="http://schemas.openxmlformats.org/spreadsheetml/2006/main">
  <c r="B16" i="2" l="1"/>
  <c r="E33" i="1" s="1"/>
  <c r="E9" i="1"/>
  <c r="E17" i="1"/>
  <c r="E16" i="1"/>
  <c r="E32" i="1"/>
  <c r="E13" i="1"/>
  <c r="E27" i="1"/>
  <c r="E26" i="1"/>
  <c r="E24" i="1"/>
  <c r="E25" i="1"/>
  <c r="E19" i="1"/>
  <c r="E31" i="1"/>
  <c r="E30" i="1"/>
  <c r="E29" i="1"/>
  <c r="E28" i="1"/>
  <c r="E11" i="1"/>
  <c r="E10" i="1"/>
  <c r="E23" i="1"/>
  <c r="E22" i="1"/>
  <c r="E21" i="1"/>
  <c r="E20" i="1"/>
  <c r="E12" i="1"/>
  <c r="E18" i="1"/>
  <c r="E15" i="1"/>
  <c r="E14" i="1"/>
  <c r="E8" i="1" l="1"/>
  <c r="A2" i="2"/>
  <c r="B2" i="2" s="1"/>
  <c r="C2" i="2" s="1"/>
  <c r="A17" i="2" s="1"/>
  <c r="H1" i="1" l="1"/>
  <c r="A5" i="1" s="1"/>
  <c r="H2" i="1"/>
  <c r="G1" i="1"/>
  <c r="G2" i="1"/>
  <c r="A2" i="1" l="1"/>
</calcChain>
</file>

<file path=xl/sharedStrings.xml><?xml version="1.0" encoding="utf-8"?>
<sst xmlns="http://schemas.openxmlformats.org/spreadsheetml/2006/main" count="107" uniqueCount="106">
  <si>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</si>
  <si>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</si>
  <si>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</si>
  <si>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</si>
  <si>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</si>
  <si>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</si>
  <si>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</si>
  <si>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</si>
  <si>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</si>
  <si>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</si>
  <si>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</si>
  <si>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</si>
  <si>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</si>
  <si>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</si>
  <si>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</si>
  <si>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</si>
  <si>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</si>
  <si>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</si>
  <si>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</si>
  <si>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</si>
  <si>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</si>
  <si>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</si>
  <si>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</si>
  <si>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</si>
  <si>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</si>
  <si>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</si>
  <si>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</si>
  <si>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</si>
  <si>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</si>
  <si>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</si>
  <si>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</si>
  <si>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</si>
  <si>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</si>
  <si>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</si>
  <si>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</si>
  <si>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</si>
  <si>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</si>
  <si>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</si>
  <si>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Выплата единовременного пособия при всех формах устройства детей, лишенных родительского попечения, в семью</t>
  </si>
  <si>
    <t>Мероприятия государственной программы Российской Федерации "Доступная среда" на 2011-2020 годы</t>
  </si>
  <si>
    <t>Поддержка отрасли культуры</t>
  </si>
  <si>
    <t>Всего:</t>
  </si>
  <si>
    <t>19.07.2018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</si>
  <si>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</si>
  <si>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</si>
  <si>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</si>
  <si>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</si>
  <si>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</si>
  <si>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</si>
  <si>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</si>
  <si>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</si>
  <si>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</si>
  <si>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</si>
  <si>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</si>
  <si>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</si>
  <si>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</si>
  <si>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</si>
  <si>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</si>
  <si>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</si>
  <si>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</si>
  <si>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</si>
  <si>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</si>
  <si>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</si>
  <si>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</si>
  <si>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</si>
  <si>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</si>
  <si>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</si>
  <si>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</si>
  <si>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</si>
  <si>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</si>
  <si>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</si>
  <si>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</si>
  <si>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</si>
  <si>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</si>
  <si>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</si>
  <si>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</si>
  <si>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</si>
  <si>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</si>
  <si>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</si>
  <si>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</si>
  <si>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</si>
  <si>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</si>
  <si>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13.07.2018</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</si>
  <si>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</si>
  <si>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</si>
  <si>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</si>
  <si>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</si>
  <si>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</si>
  <si>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</si>
  <si>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</si>
  <si>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</si>
  <si>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</si>
  <si>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</si>
  <si>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</si>
  <si>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</si>
  <si>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</si>
  <si>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</si>
  <si>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</si>
  <si>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</si>
  <si>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</si>
  <si>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</si>
  <si>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</si>
  <si>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</si>
  <si>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</si>
  <si>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</si>
  <si>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Межбюджетные трансферты, передаваемые бюджетам субъектов Российской Федерации на выплату региональной доплаты к пенсии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</si>
</sst>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zoomScaleNormal="100" zoomScaleSheetLayoutView="100" workbookViewId="0">
      <selection activeCell="E10" sqref="E10"/>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82</v>
      </c>
      <c r="G1" s="32" t="str">
        <f>TEXT(F1,"[$-FC19]ДД ММММ")</f>
        <v>13 июля</v>
      </c>
      <c r="H1" s="32" t="str">
        <f>TEXT(F1,"[$-FC19]ДД.ММ.ГГГ \г")</f>
        <v>13.07.2018 г</v>
      </c>
    </row>
    <row r="2" spans="1:9" ht="15.6" x14ac:dyDescent="0.3">
      <c r="A2" s="45" t="str">
        <f>CONCATENATE("с ",G1," по ",G2,"ода")</f>
        <v>с 13 июля по 19 июля 2018 года</v>
      </c>
      <c r="B2" s="45"/>
      <c r="C2" s="45"/>
      <c r="D2" s="45"/>
      <c r="E2" s="45"/>
      <c r="F2" s="31" t="s">
        <v>42</v>
      </c>
      <c r="G2" s="32" t="str">
        <f>TEXT(F2,"[$-FC19]ДД ММММ ГГГ \г")</f>
        <v>19 июля 2018 г</v>
      </c>
      <c r="H2" s="32" t="str">
        <f>TEXT(F2,"[$-FC19]ДД.ММ.ГГГ \г")</f>
        <v>19.07.2018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13.07.2018 г.</v>
      </c>
      <c r="B5" s="47"/>
      <c r="C5" s="47"/>
      <c r="D5" s="48"/>
      <c r="E5" s="8">
        <v>3054413.9</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E33-E9</f>
        <v>563674.38136</v>
      </c>
    </row>
    <row r="9" spans="1:9" x14ac:dyDescent="0.3">
      <c r="A9" s="57" t="s">
        <v>4</v>
      </c>
      <c r="B9" s="56"/>
      <c r="C9" s="56"/>
      <c r="D9" s="56"/>
      <c r="E9" s="14">
        <f>SUM(E10:E32)</f>
        <v>51936.5</v>
      </c>
    </row>
    <row r="10" spans="1:9" ht="33" customHeight="1" x14ac:dyDescent="0.3">
      <c r="A10" s="57" t="s">
        <v>83</v>
      </c>
      <c r="B10" s="56"/>
      <c r="C10" s="56"/>
      <c r="D10" s="56"/>
      <c r="E10" s="14">
        <f>123.6+281.2+95.2+19.9</f>
        <v>519.9</v>
      </c>
    </row>
    <row r="11" spans="1:9" x14ac:dyDescent="0.3">
      <c r="A11" s="57" t="s">
        <v>84</v>
      </c>
      <c r="B11" s="56"/>
      <c r="C11" s="56"/>
      <c r="D11" s="56"/>
      <c r="E11" s="14">
        <f>22.7+861.9+17.5+73.9</f>
        <v>976</v>
      </c>
    </row>
    <row r="12" spans="1:9" ht="30" customHeight="1" x14ac:dyDescent="0.3">
      <c r="A12" s="57" t="s">
        <v>85</v>
      </c>
      <c r="B12" s="56"/>
      <c r="C12" s="56"/>
      <c r="D12" s="56"/>
      <c r="E12" s="14">
        <f>56.3+40.7</f>
        <v>97</v>
      </c>
    </row>
    <row r="13" spans="1:9" ht="46.2" customHeight="1" x14ac:dyDescent="0.3">
      <c r="A13" s="57" t="s">
        <v>86</v>
      </c>
      <c r="B13" s="56"/>
      <c r="C13" s="56"/>
      <c r="D13" s="56"/>
      <c r="E13" s="14">
        <f>394.5+27.2</f>
        <v>421.7</v>
      </c>
    </row>
    <row r="14" spans="1:9" ht="30" customHeight="1" x14ac:dyDescent="0.3">
      <c r="A14" s="57" t="s">
        <v>87</v>
      </c>
      <c r="B14" s="56"/>
      <c r="C14" s="56"/>
      <c r="D14" s="56"/>
      <c r="E14" s="14">
        <f>21.7</f>
        <v>21.7</v>
      </c>
    </row>
    <row r="15" spans="1:9" ht="31.2" customHeight="1" x14ac:dyDescent="0.3">
      <c r="A15" s="57" t="s">
        <v>88</v>
      </c>
      <c r="B15" s="56"/>
      <c r="C15" s="56"/>
      <c r="D15" s="56"/>
      <c r="E15" s="14">
        <f>-91.5</f>
        <v>-91.5</v>
      </c>
    </row>
    <row r="16" spans="1:9" ht="29.4" customHeight="1" x14ac:dyDescent="0.3">
      <c r="A16" s="57" t="s">
        <v>89</v>
      </c>
      <c r="B16" s="56"/>
      <c r="C16" s="56"/>
      <c r="D16" s="56"/>
      <c r="E16" s="14">
        <f>460.6+80.6+100.8+222.2+867.9</f>
        <v>1732.1</v>
      </c>
    </row>
    <row r="17" spans="1:5" ht="28.2" customHeight="1" x14ac:dyDescent="0.3">
      <c r="A17" s="57" t="s">
        <v>90</v>
      </c>
      <c r="B17" s="56"/>
      <c r="C17" s="56"/>
      <c r="D17" s="56"/>
      <c r="E17" s="14">
        <f>1969.1+2037.4+2100.5+768.9+300.3</f>
        <v>7176.2</v>
      </c>
    </row>
    <row r="18" spans="1:5" x14ac:dyDescent="0.3">
      <c r="A18" s="57" t="s">
        <v>91</v>
      </c>
      <c r="B18" s="56"/>
      <c r="C18" s="56"/>
      <c r="D18" s="56"/>
      <c r="E18" s="14">
        <f>7670.2</f>
        <v>7670.2</v>
      </c>
    </row>
    <row r="19" spans="1:5" ht="55.8" customHeight="1" x14ac:dyDescent="0.3">
      <c r="A19" s="57" t="s">
        <v>92</v>
      </c>
      <c r="B19" s="56"/>
      <c r="C19" s="56"/>
      <c r="D19" s="56"/>
      <c r="E19" s="14">
        <f>1049+4963</f>
        <v>6012</v>
      </c>
    </row>
    <row r="20" spans="1:5" ht="28.2" customHeight="1" x14ac:dyDescent="0.3">
      <c r="A20" s="57" t="s">
        <v>93</v>
      </c>
      <c r="B20" s="56"/>
      <c r="C20" s="56"/>
      <c r="D20" s="56"/>
      <c r="E20" s="14">
        <f>2659.7</f>
        <v>2659.7</v>
      </c>
    </row>
    <row r="21" spans="1:5" ht="29.4" customHeight="1" x14ac:dyDescent="0.3">
      <c r="A21" s="57" t="s">
        <v>94</v>
      </c>
      <c r="B21" s="56"/>
      <c r="C21" s="56"/>
      <c r="D21" s="56"/>
      <c r="E21" s="14">
        <f>-2</f>
        <v>-2</v>
      </c>
    </row>
    <row r="22" spans="1:5" ht="28.2" customHeight="1" x14ac:dyDescent="0.3">
      <c r="A22" s="57" t="s">
        <v>95</v>
      </c>
      <c r="B22" s="56"/>
      <c r="C22" s="56"/>
      <c r="D22" s="56"/>
      <c r="E22" s="14">
        <f>94.8</f>
        <v>94.8</v>
      </c>
    </row>
    <row r="23" spans="1:5" ht="28.2" customHeight="1" x14ac:dyDescent="0.3">
      <c r="A23" s="57" t="s">
        <v>96</v>
      </c>
      <c r="B23" s="56"/>
      <c r="C23" s="56"/>
      <c r="D23" s="56"/>
      <c r="E23" s="14">
        <f>49.4</f>
        <v>49.4</v>
      </c>
    </row>
    <row r="24" spans="1:5" ht="30.6" customHeight="1" x14ac:dyDescent="0.3">
      <c r="A24" s="57" t="s">
        <v>97</v>
      </c>
      <c r="B24" s="56"/>
      <c r="C24" s="56"/>
      <c r="D24" s="56"/>
      <c r="E24" s="14">
        <f>1219.6+8090.2</f>
        <v>9309.7999999999993</v>
      </c>
    </row>
    <row r="25" spans="1:5" ht="31.8" customHeight="1" x14ac:dyDescent="0.3">
      <c r="A25" s="57" t="s">
        <v>98</v>
      </c>
      <c r="B25" s="56"/>
      <c r="C25" s="56"/>
      <c r="D25" s="56"/>
      <c r="E25" s="14">
        <f>353.6+825.5</f>
        <v>1179.0999999999999</v>
      </c>
    </row>
    <row r="26" spans="1:5" ht="31.2" customHeight="1" x14ac:dyDescent="0.3">
      <c r="A26" s="57" t="s">
        <v>99</v>
      </c>
      <c r="B26" s="56"/>
      <c r="C26" s="56"/>
      <c r="D26" s="56"/>
      <c r="E26" s="14">
        <f>125.6+10.7</f>
        <v>136.29999999999998</v>
      </c>
    </row>
    <row r="27" spans="1:5" ht="28.2" customHeight="1" x14ac:dyDescent="0.3">
      <c r="A27" s="57" t="s">
        <v>100</v>
      </c>
      <c r="B27" s="56"/>
      <c r="C27" s="56"/>
      <c r="D27" s="56"/>
      <c r="E27" s="14">
        <f>64.7+31.5+5241</f>
        <v>5337.2</v>
      </c>
    </row>
    <row r="28" spans="1:5" ht="28.8" customHeight="1" x14ac:dyDescent="0.3">
      <c r="A28" s="57" t="s">
        <v>101</v>
      </c>
      <c r="B28" s="56"/>
      <c r="C28" s="56"/>
      <c r="D28" s="56"/>
      <c r="E28" s="14">
        <f>1052</f>
        <v>1052</v>
      </c>
    </row>
    <row r="29" spans="1:5" ht="46.2" customHeight="1" x14ac:dyDescent="0.3">
      <c r="A29" s="57" t="s">
        <v>102</v>
      </c>
      <c r="B29" s="56"/>
      <c r="C29" s="56"/>
      <c r="D29" s="56"/>
      <c r="E29" s="14">
        <f>5072.7</f>
        <v>5072.7</v>
      </c>
    </row>
    <row r="30" spans="1:5" ht="30.6" customHeight="1" x14ac:dyDescent="0.3">
      <c r="A30" s="57" t="s">
        <v>103</v>
      </c>
      <c r="B30" s="56"/>
      <c r="C30" s="56"/>
      <c r="D30" s="56"/>
      <c r="E30" s="14">
        <f>26.8</f>
        <v>26.8</v>
      </c>
    </row>
    <row r="31" spans="1:5" ht="31.2" customHeight="1" x14ac:dyDescent="0.3">
      <c r="A31" s="57" t="s">
        <v>104</v>
      </c>
      <c r="B31" s="56"/>
      <c r="C31" s="56"/>
      <c r="D31" s="56"/>
      <c r="E31" s="14">
        <f>103.3</f>
        <v>103.3</v>
      </c>
    </row>
    <row r="32" spans="1:5" ht="30" customHeight="1" x14ac:dyDescent="0.3">
      <c r="A32" s="57" t="s">
        <v>105</v>
      </c>
      <c r="B32" s="56"/>
      <c r="C32" s="56"/>
      <c r="D32" s="56"/>
      <c r="E32" s="14">
        <f>2382.1</f>
        <v>2382.1</v>
      </c>
    </row>
    <row r="33" spans="1:5" x14ac:dyDescent="0.3">
      <c r="A33" s="49" t="s">
        <v>5</v>
      </c>
      <c r="B33" s="50"/>
      <c r="C33" s="50"/>
      <c r="D33" s="50"/>
      <c r="E33" s="13">
        <f>'Муниципальные районы'!B17-Учреждения!E5+'Муниципальные районы'!B16</f>
        <v>615610.88136</v>
      </c>
    </row>
    <row r="34" spans="1:5" x14ac:dyDescent="0.3">
      <c r="A34" s="15"/>
      <c r="B34" s="16"/>
      <c r="C34" s="16"/>
      <c r="D34" s="6"/>
      <c r="E34" s="17"/>
    </row>
    <row r="35" spans="1:5" x14ac:dyDescent="0.3">
      <c r="A35" s="51" t="s">
        <v>14</v>
      </c>
      <c r="B35" s="53" t="s">
        <v>6</v>
      </c>
      <c r="C35" s="54" t="s">
        <v>7</v>
      </c>
      <c r="D35" s="54"/>
      <c r="E35" s="54"/>
    </row>
    <row r="36" spans="1:5" ht="82.8" x14ac:dyDescent="0.3">
      <c r="A36" s="52"/>
      <c r="B36" s="53"/>
      <c r="C36" s="18" t="s">
        <v>8</v>
      </c>
      <c r="D36" s="18" t="s">
        <v>9</v>
      </c>
      <c r="E36" s="18" t="s">
        <v>10</v>
      </c>
    </row>
    <row r="37" spans="1:5" x14ac:dyDescent="0.3">
      <c r="A37" s="21" t="s">
        <v>43</v>
      </c>
      <c r="B37" s="19">
        <v>3118.42229</v>
      </c>
      <c r="C37" s="19">
        <v>94.909080000000003</v>
      </c>
      <c r="D37" s="19">
        <v>28.66254</v>
      </c>
      <c r="E37" s="19"/>
    </row>
    <row r="38" spans="1:5" x14ac:dyDescent="0.3">
      <c r="A38" s="21" t="s">
        <v>44</v>
      </c>
      <c r="B38" s="19">
        <v>1853.838</v>
      </c>
      <c r="C38" s="19">
        <v>1700</v>
      </c>
      <c r="D38" s="19"/>
      <c r="E38" s="19"/>
    </row>
    <row r="39" spans="1:5" x14ac:dyDescent="0.3">
      <c r="A39" s="21" t="s">
        <v>45</v>
      </c>
      <c r="B39" s="19">
        <v>18522.735140000001</v>
      </c>
      <c r="C39" s="19">
        <v>7651.5529399999996</v>
      </c>
      <c r="D39" s="19">
        <v>5045.78899</v>
      </c>
      <c r="E39" s="19"/>
    </row>
    <row r="40" spans="1:5" ht="27.6" x14ac:dyDescent="0.3">
      <c r="A40" s="21" t="s">
        <v>46</v>
      </c>
      <c r="B40" s="19">
        <v>5770.4238500000001</v>
      </c>
      <c r="C40" s="19">
        <v>1096.37041</v>
      </c>
      <c r="D40" s="19">
        <v>82.453440000000001</v>
      </c>
      <c r="E40" s="19"/>
    </row>
    <row r="41" spans="1:5" x14ac:dyDescent="0.3">
      <c r="A41" s="21" t="s">
        <v>47</v>
      </c>
      <c r="B41" s="19">
        <v>2.72</v>
      </c>
      <c r="C41" s="19"/>
      <c r="D41" s="19"/>
      <c r="E41" s="19"/>
    </row>
    <row r="42" spans="1:5" x14ac:dyDescent="0.3">
      <c r="A42" s="21" t="s">
        <v>48</v>
      </c>
      <c r="B42" s="19">
        <v>32.435020000000002</v>
      </c>
      <c r="C42" s="19"/>
      <c r="D42" s="19"/>
      <c r="E42" s="19"/>
    </row>
    <row r="43" spans="1:5" ht="27.6" x14ac:dyDescent="0.3">
      <c r="A43" s="21" t="s">
        <v>49</v>
      </c>
      <c r="B43" s="19">
        <v>86174.860769999999</v>
      </c>
      <c r="C43" s="19"/>
      <c r="D43" s="19"/>
      <c r="E43" s="19">
        <v>5872.482</v>
      </c>
    </row>
    <row r="44" spans="1:5" x14ac:dyDescent="0.3">
      <c r="A44" s="21" t="s">
        <v>50</v>
      </c>
      <c r="B44" s="19">
        <v>94.9</v>
      </c>
      <c r="C44" s="19"/>
      <c r="D44" s="19"/>
      <c r="E44" s="19"/>
    </row>
    <row r="45" spans="1:5" x14ac:dyDescent="0.3">
      <c r="A45" s="21" t="s">
        <v>51</v>
      </c>
      <c r="B45" s="19">
        <v>74384.489839999995</v>
      </c>
      <c r="C45" s="19"/>
      <c r="D45" s="19"/>
      <c r="E45" s="19">
        <v>20.61</v>
      </c>
    </row>
    <row r="46" spans="1:5" x14ac:dyDescent="0.3">
      <c r="A46" s="21" t="s">
        <v>52</v>
      </c>
      <c r="B46" s="19">
        <v>30835.228309999999</v>
      </c>
      <c r="C46" s="19"/>
      <c r="D46" s="19"/>
      <c r="E46" s="19">
        <v>426.57985000000002</v>
      </c>
    </row>
    <row r="47" spans="1:5" x14ac:dyDescent="0.3">
      <c r="A47" s="21" t="s">
        <v>53</v>
      </c>
      <c r="B47" s="19">
        <v>50377.084040000002</v>
      </c>
      <c r="C47" s="19">
        <v>1892.4305999999999</v>
      </c>
      <c r="D47" s="19">
        <v>155</v>
      </c>
      <c r="E47" s="19">
        <v>6004.3736900000004</v>
      </c>
    </row>
    <row r="48" spans="1:5" x14ac:dyDescent="0.3">
      <c r="A48" s="21" t="s">
        <v>54</v>
      </c>
      <c r="B48" s="19">
        <v>62312.905160000002</v>
      </c>
      <c r="C48" s="19">
        <v>350</v>
      </c>
      <c r="D48" s="19"/>
      <c r="E48" s="19">
        <v>7802.6920099999998</v>
      </c>
    </row>
    <row r="49" spans="1:5" x14ac:dyDescent="0.3">
      <c r="A49" s="21" t="s">
        <v>55</v>
      </c>
      <c r="B49" s="19">
        <v>5022.32683</v>
      </c>
      <c r="C49" s="19"/>
      <c r="D49" s="19"/>
      <c r="E49" s="19"/>
    </row>
    <row r="50" spans="1:5" ht="27.6" x14ac:dyDescent="0.3">
      <c r="A50" s="21" t="s">
        <v>56</v>
      </c>
      <c r="B50" s="19">
        <v>18349.614570000002</v>
      </c>
      <c r="C50" s="19">
        <v>14000</v>
      </c>
      <c r="D50" s="19"/>
      <c r="E50" s="19"/>
    </row>
    <row r="51" spans="1:5" x14ac:dyDescent="0.3">
      <c r="A51" s="21" t="s">
        <v>57</v>
      </c>
      <c r="B51" s="19">
        <v>262.77627999999999</v>
      </c>
      <c r="C51" s="19"/>
      <c r="D51" s="19"/>
      <c r="E51" s="19"/>
    </row>
    <row r="52" spans="1:5" x14ac:dyDescent="0.3">
      <c r="A52" s="21" t="s">
        <v>58</v>
      </c>
      <c r="B52" s="19">
        <v>616.00675000000001</v>
      </c>
      <c r="C52" s="19"/>
      <c r="D52" s="19">
        <v>23.286750000000001</v>
      </c>
      <c r="E52" s="19"/>
    </row>
    <row r="53" spans="1:5" x14ac:dyDescent="0.3">
      <c r="A53" s="21" t="s">
        <v>59</v>
      </c>
      <c r="B53" s="19">
        <v>445.02868000000001</v>
      </c>
      <c r="C53" s="19"/>
      <c r="D53" s="19"/>
      <c r="E53" s="19"/>
    </row>
    <row r="54" spans="1:5" x14ac:dyDescent="0.3">
      <c r="A54" s="21" t="s">
        <v>60</v>
      </c>
      <c r="B54" s="19">
        <v>368.29899999999998</v>
      </c>
      <c r="C54" s="19"/>
      <c r="D54" s="19"/>
      <c r="E54" s="19"/>
    </row>
    <row r="55" spans="1:5" ht="27.6" x14ac:dyDescent="0.3">
      <c r="A55" s="21" t="s">
        <v>61</v>
      </c>
      <c r="B55" s="19">
        <v>5291.70201</v>
      </c>
      <c r="C55" s="19">
        <v>2910</v>
      </c>
      <c r="D55" s="19"/>
      <c r="E55" s="19">
        <v>814.31500000000005</v>
      </c>
    </row>
    <row r="56" spans="1:5" x14ac:dyDescent="0.3">
      <c r="A56" s="21" t="s">
        <v>62</v>
      </c>
      <c r="B56" s="19">
        <v>3</v>
      </c>
      <c r="C56" s="19"/>
      <c r="D56" s="19"/>
      <c r="E56" s="19"/>
    </row>
    <row r="57" spans="1:5" x14ac:dyDescent="0.3">
      <c r="A57" s="21" t="s">
        <v>63</v>
      </c>
      <c r="B57" s="19">
        <v>86659.063959999999</v>
      </c>
      <c r="C57" s="19"/>
      <c r="D57" s="19"/>
      <c r="E57" s="19"/>
    </row>
    <row r="58" spans="1:5" x14ac:dyDescent="0.3">
      <c r="A58" s="21" t="s">
        <v>64</v>
      </c>
      <c r="B58" s="19">
        <v>6233.6220000000003</v>
      </c>
      <c r="C58" s="19">
        <v>3700</v>
      </c>
      <c r="D58" s="19">
        <v>1530</v>
      </c>
      <c r="E58" s="19"/>
    </row>
    <row r="59" spans="1:5" x14ac:dyDescent="0.3">
      <c r="A59" s="21" t="s">
        <v>65</v>
      </c>
      <c r="B59" s="19">
        <v>346.1</v>
      </c>
      <c r="C59" s="19">
        <v>225</v>
      </c>
      <c r="D59" s="19"/>
      <c r="E59" s="19"/>
    </row>
    <row r="60" spans="1:5" x14ac:dyDescent="0.3">
      <c r="A60" s="21" t="s">
        <v>66</v>
      </c>
      <c r="B60" s="19">
        <v>36.200000000000003</v>
      </c>
      <c r="C60" s="19"/>
      <c r="D60" s="19"/>
      <c r="E60" s="19"/>
    </row>
    <row r="61" spans="1:5" x14ac:dyDescent="0.3">
      <c r="A61" s="21" t="s">
        <v>67</v>
      </c>
      <c r="B61" s="19">
        <v>114.93</v>
      </c>
      <c r="C61" s="19"/>
      <c r="D61" s="19"/>
      <c r="E61" s="19"/>
    </row>
    <row r="62" spans="1:5" x14ac:dyDescent="0.3">
      <c r="A62" s="21" t="s">
        <v>68</v>
      </c>
      <c r="B62" s="19">
        <v>27.007000000000001</v>
      </c>
      <c r="C62" s="19"/>
      <c r="D62" s="19"/>
      <c r="E62" s="19"/>
    </row>
    <row r="63" spans="1:5" x14ac:dyDescent="0.3">
      <c r="A63" s="21" t="s">
        <v>69</v>
      </c>
      <c r="B63" s="19">
        <v>219.25102000000001</v>
      </c>
      <c r="C63" s="19">
        <v>131.89727999999999</v>
      </c>
      <c r="D63" s="19"/>
      <c r="E63" s="19"/>
    </row>
    <row r="64" spans="1:5" x14ac:dyDescent="0.3">
      <c r="A64" s="21" t="s">
        <v>70</v>
      </c>
      <c r="B64" s="19">
        <v>192340.17308000001</v>
      </c>
      <c r="C64" s="19"/>
      <c r="D64" s="19"/>
      <c r="E64" s="19"/>
    </row>
    <row r="65" spans="1:5" x14ac:dyDescent="0.3">
      <c r="A65" s="21" t="s">
        <v>71</v>
      </c>
      <c r="B65" s="19">
        <v>308.05198999999999</v>
      </c>
      <c r="C65" s="19"/>
      <c r="D65" s="19"/>
      <c r="E65" s="19"/>
    </row>
    <row r="66" spans="1:5" x14ac:dyDescent="0.3">
      <c r="A66" s="21" t="s">
        <v>72</v>
      </c>
      <c r="B66" s="19">
        <v>63.5</v>
      </c>
      <c r="C66" s="19"/>
      <c r="D66" s="19">
        <v>3.5</v>
      </c>
      <c r="E66" s="19"/>
    </row>
    <row r="67" spans="1:5" x14ac:dyDescent="0.3">
      <c r="A67" s="21" t="s">
        <v>73</v>
      </c>
      <c r="B67" s="19">
        <v>535.77499999999998</v>
      </c>
      <c r="C67" s="19"/>
      <c r="D67" s="19"/>
      <c r="E67" s="19"/>
    </row>
    <row r="68" spans="1:5" x14ac:dyDescent="0.3">
      <c r="A68" s="21" t="s">
        <v>74</v>
      </c>
      <c r="B68" s="19">
        <v>1395</v>
      </c>
      <c r="C68" s="19">
        <v>1000</v>
      </c>
      <c r="D68" s="19"/>
      <c r="E68" s="19"/>
    </row>
    <row r="69" spans="1:5" x14ac:dyDescent="0.3">
      <c r="A69" s="21" t="s">
        <v>75</v>
      </c>
      <c r="B69" s="19">
        <v>120</v>
      </c>
      <c r="C69" s="19"/>
      <c r="D69" s="19"/>
      <c r="E69" s="19"/>
    </row>
    <row r="70" spans="1:5" x14ac:dyDescent="0.3">
      <c r="A70" s="21" t="s">
        <v>76</v>
      </c>
      <c r="B70" s="19">
        <v>61.17062</v>
      </c>
      <c r="C70" s="19"/>
      <c r="D70" s="19"/>
      <c r="E70" s="19"/>
    </row>
    <row r="71" spans="1:5" x14ac:dyDescent="0.3">
      <c r="A71" s="21" t="s">
        <v>77</v>
      </c>
      <c r="B71" s="19">
        <v>724.17268000000001</v>
      </c>
      <c r="C71" s="19"/>
      <c r="D71" s="19"/>
      <c r="E71" s="19"/>
    </row>
    <row r="72" spans="1:5" x14ac:dyDescent="0.3">
      <c r="A72" s="21" t="s">
        <v>78</v>
      </c>
      <c r="B72" s="19">
        <v>305.25797999999998</v>
      </c>
      <c r="C72" s="19"/>
      <c r="D72" s="19"/>
      <c r="E72" s="19"/>
    </row>
    <row r="73" spans="1:5" x14ac:dyDescent="0.3">
      <c r="A73" s="21" t="s">
        <v>79</v>
      </c>
      <c r="B73" s="19">
        <v>211.42501999999999</v>
      </c>
      <c r="C73" s="19"/>
      <c r="D73" s="19"/>
      <c r="E73" s="19"/>
    </row>
    <row r="74" spans="1:5" x14ac:dyDescent="0.3">
      <c r="A74" s="21" t="s">
        <v>80</v>
      </c>
      <c r="B74" s="19">
        <v>0.71099999999999997</v>
      </c>
      <c r="C74" s="19"/>
      <c r="D74" s="19"/>
      <c r="E74" s="19"/>
    </row>
    <row r="75" spans="1:5" x14ac:dyDescent="0.3">
      <c r="A75" s="23" t="s">
        <v>81</v>
      </c>
      <c r="B75" s="20">
        <v>653540.20788999996</v>
      </c>
      <c r="C75" s="20">
        <v>34752.160309999999</v>
      </c>
      <c r="D75" s="20">
        <v>6868.6917199999998</v>
      </c>
      <c r="E75" s="20">
        <v>20941.05255</v>
      </c>
    </row>
  </sheetData>
  <mergeCells count="33">
    <mergeCell ref="A31:D31"/>
    <mergeCell ref="A32:D32"/>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A13" zoomScaleNormal="100" zoomScaleSheetLayoutView="100" workbookViewId="0">
      <selection activeCell="B17" sqref="B17"/>
    </sheetView>
  </sheetViews>
  <sheetFormatPr defaultRowHeight="14.4" x14ac:dyDescent="0.3"/>
  <cols>
    <col min="1" max="1" width="38.33203125" customWidth="1"/>
    <col min="2" max="2" width="13.109375" customWidth="1"/>
    <col min="3" max="3" width="13.6640625" customWidth="1"/>
    <col min="4" max="4" width="13.33203125" customWidth="1"/>
    <col min="5" max="5" width="13.77734375" customWidth="1"/>
    <col min="6" max="6" width="13.109375" customWidth="1"/>
    <col min="7" max="7" width="13.6640625" customWidth="1"/>
    <col min="8" max="8" width="13.88671875" customWidth="1"/>
    <col min="9" max="9" width="13.5546875" customWidth="1"/>
    <col min="10" max="10" width="12.6640625" customWidth="1"/>
    <col min="11" max="11" width="11" customWidth="1"/>
    <col min="12" max="12" width="13" customWidth="1"/>
    <col min="13" max="13" width="13.6640625" customWidth="1"/>
    <col min="14" max="14" width="13.88671875" customWidth="1"/>
    <col min="15" max="15" width="13.5546875" customWidth="1"/>
    <col min="16" max="16" width="11.44140625" customWidth="1"/>
  </cols>
  <sheetData>
    <row r="1" spans="1:20" s="29" customFormat="1" ht="15.6" x14ac:dyDescent="0.3">
      <c r="A1" s="43" t="s">
        <v>42</v>
      </c>
      <c r="C1" s="30" t="s">
        <v>13</v>
      </c>
    </row>
    <row r="2" spans="1:20" x14ac:dyDescent="0.3">
      <c r="A2" s="38" t="str">
        <f>TEXT(EndData2,"[$-FC19]ДД.ММ.ГГГ")</f>
        <v>19.07.2018</v>
      </c>
      <c r="B2" s="38">
        <f>A2+1</f>
        <v>43301</v>
      </c>
      <c r="C2" s="44" t="str">
        <f>TEXT(B2,"[$-FC19]ДД.ММ.ГГГ")</f>
        <v>20.07.2018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v>19.600000000000001</v>
      </c>
      <c r="C4" s="40">
        <v>1024.08</v>
      </c>
      <c r="D4" s="40">
        <v>60</v>
      </c>
      <c r="E4" s="40"/>
      <c r="F4" s="40">
        <v>197.274</v>
      </c>
      <c r="G4" s="40"/>
      <c r="H4" s="40"/>
      <c r="I4" s="40"/>
      <c r="J4" s="40">
        <v>12299.544</v>
      </c>
      <c r="K4" s="40">
        <v>50.4</v>
      </c>
      <c r="L4" s="40">
        <v>243.6</v>
      </c>
      <c r="M4" s="40">
        <v>164.262</v>
      </c>
      <c r="N4" s="40">
        <v>334.90300000000002</v>
      </c>
      <c r="O4" s="40">
        <v>162.876</v>
      </c>
      <c r="P4" s="26">
        <v>14556.539000000001</v>
      </c>
      <c r="Q4" s="27"/>
      <c r="R4" s="27"/>
      <c r="S4" s="27"/>
      <c r="T4" s="27"/>
    </row>
    <row r="5" spans="1:20" ht="40.200000000000003" x14ac:dyDescent="0.3">
      <c r="A5" s="25" t="s">
        <v>32</v>
      </c>
      <c r="B5" s="40">
        <v>1491.00208</v>
      </c>
      <c r="C5" s="40">
        <v>40482.547250000003</v>
      </c>
      <c r="D5" s="40"/>
      <c r="E5" s="40"/>
      <c r="F5" s="40"/>
      <c r="G5" s="40"/>
      <c r="H5" s="40"/>
      <c r="I5" s="40"/>
      <c r="J5" s="40"/>
      <c r="K5" s="40"/>
      <c r="L5" s="40"/>
      <c r="M5" s="40"/>
      <c r="N5" s="40"/>
      <c r="O5" s="40"/>
      <c r="P5" s="26">
        <v>41973.549330000002</v>
      </c>
      <c r="Q5" s="27"/>
      <c r="R5" s="27"/>
      <c r="S5" s="27"/>
      <c r="T5" s="27"/>
    </row>
    <row r="6" spans="1:20" ht="159" x14ac:dyDescent="0.3">
      <c r="A6" s="25" t="s">
        <v>33</v>
      </c>
      <c r="B6" s="40"/>
      <c r="C6" s="40"/>
      <c r="D6" s="40">
        <v>335</v>
      </c>
      <c r="E6" s="40"/>
      <c r="F6" s="40"/>
      <c r="G6" s="40"/>
      <c r="H6" s="40"/>
      <c r="I6" s="40"/>
      <c r="J6" s="40"/>
      <c r="K6" s="40"/>
      <c r="L6" s="40"/>
      <c r="M6" s="40"/>
      <c r="N6" s="40"/>
      <c r="O6" s="40"/>
      <c r="P6" s="26">
        <v>335</v>
      </c>
      <c r="Q6" s="27"/>
      <c r="R6" s="27"/>
      <c r="S6" s="27"/>
      <c r="T6" s="27"/>
    </row>
    <row r="7" spans="1:20" ht="79.8" x14ac:dyDescent="0.3">
      <c r="A7" s="25" t="s">
        <v>34</v>
      </c>
      <c r="B7" s="40"/>
      <c r="C7" s="40">
        <v>150</v>
      </c>
      <c r="D7" s="40"/>
      <c r="E7" s="40"/>
      <c r="F7" s="40"/>
      <c r="G7" s="40"/>
      <c r="H7" s="40"/>
      <c r="I7" s="40"/>
      <c r="J7" s="40"/>
      <c r="K7" s="40"/>
      <c r="L7" s="40"/>
      <c r="M7" s="40"/>
      <c r="N7" s="40"/>
      <c r="O7" s="40"/>
      <c r="P7" s="26">
        <v>150</v>
      </c>
      <c r="Q7" s="27"/>
      <c r="R7" s="27"/>
      <c r="S7" s="27"/>
      <c r="T7" s="27"/>
    </row>
    <row r="8" spans="1:20" ht="119.4" x14ac:dyDescent="0.3">
      <c r="A8" s="25" t="s">
        <v>35</v>
      </c>
      <c r="B8" s="40"/>
      <c r="C8" s="40">
        <v>17000</v>
      </c>
      <c r="D8" s="40">
        <v>3300</v>
      </c>
      <c r="E8" s="40"/>
      <c r="F8" s="40"/>
      <c r="G8" s="40"/>
      <c r="H8" s="40"/>
      <c r="I8" s="40"/>
      <c r="J8" s="40"/>
      <c r="K8" s="40"/>
      <c r="L8" s="40"/>
      <c r="M8" s="40"/>
      <c r="N8" s="40"/>
      <c r="O8" s="40"/>
      <c r="P8" s="26">
        <v>20300</v>
      </c>
      <c r="Q8" s="27"/>
      <c r="R8" s="27"/>
      <c r="S8" s="27"/>
      <c r="T8" s="27"/>
    </row>
    <row r="9" spans="1:20" ht="66.599999999999994" x14ac:dyDescent="0.3">
      <c r="A9" s="25" t="s">
        <v>36</v>
      </c>
      <c r="B9" s="40"/>
      <c r="C9" s="40">
        <v>400</v>
      </c>
      <c r="D9" s="40"/>
      <c r="E9" s="40"/>
      <c r="F9" s="40"/>
      <c r="G9" s="40"/>
      <c r="H9" s="40"/>
      <c r="I9" s="40"/>
      <c r="J9" s="40"/>
      <c r="K9" s="40"/>
      <c r="L9" s="40"/>
      <c r="M9" s="40"/>
      <c r="N9" s="40"/>
      <c r="O9" s="40"/>
      <c r="P9" s="26">
        <v>400</v>
      </c>
      <c r="Q9" s="27"/>
      <c r="R9" s="27"/>
      <c r="S9" s="27"/>
      <c r="T9" s="27"/>
    </row>
    <row r="10" spans="1:20" ht="79.8" x14ac:dyDescent="0.3">
      <c r="A10" s="25" t="s">
        <v>37</v>
      </c>
      <c r="B10" s="40"/>
      <c r="C10" s="40"/>
      <c r="D10" s="40"/>
      <c r="E10" s="40"/>
      <c r="F10" s="40"/>
      <c r="G10" s="40"/>
      <c r="H10" s="40"/>
      <c r="I10" s="40"/>
      <c r="J10" s="40"/>
      <c r="K10" s="40"/>
      <c r="L10" s="40"/>
      <c r="M10" s="40"/>
      <c r="N10" s="40">
        <v>8400</v>
      </c>
      <c r="O10" s="40"/>
      <c r="P10" s="26">
        <v>8400</v>
      </c>
      <c r="Q10" s="27"/>
      <c r="R10" s="27"/>
      <c r="S10" s="27"/>
      <c r="T10" s="27"/>
    </row>
    <row r="11" spans="1:20" ht="40.200000000000003" x14ac:dyDescent="0.3">
      <c r="A11" s="25" t="s">
        <v>38</v>
      </c>
      <c r="B11" s="40">
        <v>80.443619999999996</v>
      </c>
      <c r="C11" s="40">
        <v>8.9373000000000005</v>
      </c>
      <c r="D11" s="40">
        <v>26.814540000000001</v>
      </c>
      <c r="E11" s="40"/>
      <c r="F11" s="40"/>
      <c r="G11" s="40">
        <v>26.814540000000001</v>
      </c>
      <c r="H11" s="40"/>
      <c r="I11" s="40"/>
      <c r="J11" s="40"/>
      <c r="K11" s="40"/>
      <c r="L11" s="40"/>
      <c r="M11" s="40"/>
      <c r="N11" s="40">
        <v>26.814540000000001</v>
      </c>
      <c r="O11" s="40"/>
      <c r="P11" s="26">
        <v>169.82454000000001</v>
      </c>
      <c r="Q11" s="27"/>
      <c r="R11" s="27"/>
      <c r="S11" s="27"/>
      <c r="T11" s="27"/>
    </row>
    <row r="12" spans="1:20" ht="40.200000000000003" x14ac:dyDescent="0.3">
      <c r="A12" s="25" t="s">
        <v>39</v>
      </c>
      <c r="B12" s="40"/>
      <c r="C12" s="40">
        <v>1314.5290199999999</v>
      </c>
      <c r="D12" s="40"/>
      <c r="E12" s="40"/>
      <c r="F12" s="40"/>
      <c r="G12" s="40">
        <v>472.63157999999999</v>
      </c>
      <c r="H12" s="40"/>
      <c r="I12" s="40"/>
      <c r="J12" s="40"/>
      <c r="K12" s="40"/>
      <c r="L12" s="40"/>
      <c r="M12" s="40"/>
      <c r="N12" s="40"/>
      <c r="O12" s="40"/>
      <c r="P12" s="26">
        <v>1787.1605999999999</v>
      </c>
      <c r="Q12" s="27"/>
      <c r="R12" s="27"/>
      <c r="S12" s="27"/>
      <c r="T12" s="27"/>
    </row>
    <row r="13" spans="1:20" x14ac:dyDescent="0.3">
      <c r="A13" s="25" t="s">
        <v>40</v>
      </c>
      <c r="B13" s="40"/>
      <c r="C13" s="40">
        <v>125</v>
      </c>
      <c r="D13" s="40"/>
      <c r="E13" s="40">
        <v>125</v>
      </c>
      <c r="F13" s="40"/>
      <c r="G13" s="40"/>
      <c r="H13" s="40"/>
      <c r="I13" s="40"/>
      <c r="J13" s="40"/>
      <c r="K13" s="40"/>
      <c r="L13" s="40">
        <v>125</v>
      </c>
      <c r="M13" s="40"/>
      <c r="N13" s="40"/>
      <c r="O13" s="40"/>
      <c r="P13" s="26">
        <v>375</v>
      </c>
      <c r="Q13" s="27"/>
      <c r="R13" s="27"/>
      <c r="S13" s="27"/>
      <c r="T13" s="27"/>
    </row>
    <row r="14" spans="1:20" x14ac:dyDescent="0.3">
      <c r="A14" s="33" t="s">
        <v>41</v>
      </c>
      <c r="B14" s="41">
        <v>1591.0456999999999</v>
      </c>
      <c r="C14" s="41">
        <v>60505.093569999997</v>
      </c>
      <c r="D14" s="41">
        <v>3721.8145399999999</v>
      </c>
      <c r="E14" s="41">
        <v>125</v>
      </c>
      <c r="F14" s="41">
        <v>197.274</v>
      </c>
      <c r="G14" s="41">
        <v>499.44612000000001</v>
      </c>
      <c r="H14" s="41"/>
      <c r="I14" s="41"/>
      <c r="J14" s="41">
        <v>12299.544</v>
      </c>
      <c r="K14" s="41">
        <v>50.4</v>
      </c>
      <c r="L14" s="41">
        <v>368.6</v>
      </c>
      <c r="M14" s="41">
        <v>164.262</v>
      </c>
      <c r="N14" s="41">
        <v>8761.7175399999996</v>
      </c>
      <c r="O14" s="41">
        <v>162.876</v>
      </c>
      <c r="P14" s="26">
        <v>88447.073470000003</v>
      </c>
      <c r="Q14" s="34"/>
      <c r="R14" s="34"/>
      <c r="S14" s="34"/>
      <c r="T14" s="34"/>
    </row>
    <row r="16" spans="1:20" x14ac:dyDescent="0.3">
      <c r="A16" s="37" t="s">
        <v>30</v>
      </c>
      <c r="B16" s="36">
        <f>Учреждения!B75+'Муниципальные районы'!P14</f>
        <v>741987.28135999991</v>
      </c>
    </row>
    <row r="17" spans="1:2" ht="32.25" customHeight="1" x14ac:dyDescent="0.3">
      <c r="A17" s="37" t="str">
        <f>CONCATENATE("Остатки бюджетных средств на ",C2,"г.")</f>
        <v>Остатки бюджетных средств на 20.07.2018г.</v>
      </c>
      <c r="B17" s="36">
        <v>2928037.5</v>
      </c>
    </row>
  </sheetData>
  <pageMargins left="0.23622047244094491" right="0.23622047244094491"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2018-07-23T01:56:34Z</dcterms:modified>
</cp:coreProperties>
</file>