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районы'!$A$1:$P$16</definedName>
    <definedName name="_xlnm.Print_Area" localSheetId="0">Учреждения!$A$1:$E$69</definedName>
  </definedNames>
  <calcPr calcId="162913" refMode="R1C1"/>
</workbook>
</file>

<file path=xl/calcChain.xml><?xml version="1.0" encoding="utf-8"?>
<calcChain xmlns="http://schemas.openxmlformats.org/spreadsheetml/2006/main">
  <c r="E8" i="1" l="1"/>
  <c r="E29" i="1"/>
  <c r="E9" i="1"/>
  <c r="E24" i="1"/>
  <c r="E16" i="1"/>
  <c r="E14" i="1"/>
  <c r="E26" i="1"/>
  <c r="E18" i="1"/>
  <c r="E17" i="1"/>
  <c r="E28" i="1"/>
  <c r="E20" i="1"/>
  <c r="E27" i="1"/>
  <c r="E25" i="1"/>
  <c r="E19" i="1"/>
  <c r="E23" i="1"/>
  <c r="E12" i="1"/>
  <c r="E10" i="1"/>
  <c r="E11" i="1"/>
  <c r="E21" i="1"/>
  <c r="E22" i="1"/>
  <c r="E15" i="1"/>
  <c r="E13" i="1"/>
  <c r="B14" i="2"/>
  <c r="A2" i="2" l="1"/>
  <c r="B2" i="2" s="1"/>
  <c r="C2" i="2" s="1"/>
  <c r="A1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<sst xmlns="http://schemas.openxmlformats.org/spreadsheetml/2006/main" count="97" uniqueCount="96">
  <si>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</si>
  <si>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</si>
  <si>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</si>
  <si>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</si>
  <si>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</si>
  <si>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</si>
  <si>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</si>
  <si>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</si>
  <si>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</si>
  <si>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</si>
  <si>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</si>
  <si>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</si>
  <si>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</si>
  <si>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</si>
  <si>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</si>
  <si>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</si>
  <si>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</si>
  <si>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</si>
  <si>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</si>
  <si>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</si>
  <si>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</si>
  <si>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</si>
  <si>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</si>
  <si>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</si>
  <si>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</si>
  <si>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</si>
  <si>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</si>
  <si>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</si>
  <si>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</si>
  <si>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</si>
  <si>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</si>
  <si>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</si>
  <si>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</si>
  <si>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</si>
  <si>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</si>
  <si>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</si>
  <si>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</si>
  <si>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</si>
  <si>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</si>
  <si>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Всего:</t>
  </si>
  <si>
    <t>16.08.2018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</si>
  <si>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</si>
  <si>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</si>
  <si>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</si>
  <si>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</si>
  <si>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</si>
  <si>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</si>
  <si>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</si>
  <si>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</si>
  <si>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</si>
  <si>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</si>
  <si>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</si>
  <si>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</si>
  <si>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</si>
  <si>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</si>
  <si>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</si>
  <si>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</si>
  <si>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</si>
  <si>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</si>
  <si>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</si>
  <si>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</si>
  <si>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</si>
  <si>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</si>
  <si>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</si>
  <si>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</si>
  <si>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</si>
  <si>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</si>
  <si>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</si>
  <si>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</si>
  <si>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</si>
  <si>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</si>
  <si>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</si>
  <si>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</si>
  <si>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</si>
  <si>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</si>
  <si>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ИТОГО</t>
  </si>
  <si>
    <t>10.08.2018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</si>
  <si>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</si>
  <si>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Единая субвенция бюджетам субъектов Российской Федерации и бюджету г. Байконура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</si>
  <si>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</si>
  <si>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</si>
  <si>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</si>
  <si>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</si>
  <si>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</si>
  <si>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</si>
  <si>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</si>
  <si>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</si>
  <si>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</si>
  <si>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Субсидии бюджетам субъектов Российской Федерации на поддержку региональных проектов в сфере информационных технологий 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</si>
  <si>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</si>
  <si>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</si>
  <si>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</si>
  <si>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</si>
  <si>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</si>
  <si>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</si>
  <si>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субъектов Российской Федерации на выплату региональной доплаты к пенсии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</si>
</sst>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22" zoomScaleNormal="100" zoomScaleSheetLayoutView="100" workbookViewId="0">
      <selection activeCell="G13" sqref="G13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76</v>
      </c>
      <c r="G1" s="32" t="str">
        <f>TEXT(F1,"[$-FC19]ДД ММММ")</f>
        <v>10 августа</v>
      </c>
      <c r="H1" s="32" t="str">
        <f>TEXT(F1,"[$-FC19]ДД.ММ.ГГГ \г")</f>
        <v>10.08.2018 г</v>
      </c>
    </row>
    <row r="2" spans="1:9" ht="15.6" x14ac:dyDescent="0.3">
      <c r="A2" s="45" t="str">
        <f>CONCATENATE("с ",G1," по ",G2,"ода")</f>
        <v>с 10 августа по 16 августа 2018 года</v>
      </c>
      <c r="B2" s="45"/>
      <c r="C2" s="45"/>
      <c r="D2" s="45"/>
      <c r="E2" s="45"/>
      <c r="F2" s="31" t="s">
        <v>40</v>
      </c>
      <c r="G2" s="32" t="str">
        <f>TEXT(F2,"[$-FC19]ДД ММММ ГГГ \г")</f>
        <v>16 августа 2018 г</v>
      </c>
      <c r="H2" s="32" t="str">
        <f>TEXT(F2,"[$-FC19]ДД.ММ.ГГГ \г")</f>
        <v>16.08.2018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10.08.2018 г.</v>
      </c>
      <c r="B5" s="47"/>
      <c r="C5" s="47"/>
      <c r="D5" s="48"/>
      <c r="E5" s="8">
        <v>3384824.1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E29-E9</f>
        <v>346994.45624999976</v>
      </c>
    </row>
    <row r="9" spans="1:9" x14ac:dyDescent="0.3">
      <c r="A9" s="57" t="s">
        <v>4</v>
      </c>
      <c r="B9" s="56"/>
      <c r="C9" s="56"/>
      <c r="D9" s="56"/>
      <c r="E9" s="14">
        <f>SUM(E10:E28)</f>
        <v>290232.39999999997</v>
      </c>
    </row>
    <row r="10" spans="1:9" ht="30.6" customHeight="1" x14ac:dyDescent="0.3">
      <c r="A10" s="57" t="s">
        <v>77</v>
      </c>
      <c r="B10" s="56"/>
      <c r="C10" s="56"/>
      <c r="D10" s="56"/>
      <c r="E10" s="14">
        <f>20.8+1+278.6</f>
        <v>300.40000000000003</v>
      </c>
    </row>
    <row r="11" spans="1:9" ht="29.4" customHeight="1" x14ac:dyDescent="0.3">
      <c r="A11" s="57" t="s">
        <v>89</v>
      </c>
      <c r="B11" s="56"/>
      <c r="C11" s="56"/>
      <c r="D11" s="56"/>
      <c r="E11" s="14">
        <f>808.2</f>
        <v>808.2</v>
      </c>
    </row>
    <row r="12" spans="1:9" x14ac:dyDescent="0.3">
      <c r="A12" s="57" t="s">
        <v>78</v>
      </c>
      <c r="B12" s="56"/>
      <c r="C12" s="56"/>
      <c r="D12" s="56"/>
      <c r="E12" s="14">
        <f>26.4+92.5+383.6+693.1</f>
        <v>1195.5999999999999</v>
      </c>
    </row>
    <row r="13" spans="1:9" ht="30" customHeight="1" x14ac:dyDescent="0.3">
      <c r="A13" s="57" t="s">
        <v>79</v>
      </c>
      <c r="B13" s="56"/>
      <c r="C13" s="56"/>
      <c r="D13" s="56"/>
      <c r="E13" s="14">
        <f>103.3</f>
        <v>103.3</v>
      </c>
    </row>
    <row r="14" spans="1:9" ht="27.6" customHeight="1" x14ac:dyDescent="0.3">
      <c r="A14" s="57" t="s">
        <v>80</v>
      </c>
      <c r="B14" s="56"/>
      <c r="C14" s="56"/>
      <c r="D14" s="56"/>
      <c r="E14" s="14">
        <f>702.8+453.8+143.9+126.4+32.3</f>
        <v>1459.2</v>
      </c>
    </row>
    <row r="15" spans="1:9" ht="30" customHeight="1" x14ac:dyDescent="0.3">
      <c r="A15" s="57" t="s">
        <v>81</v>
      </c>
      <c r="B15" s="56"/>
      <c r="C15" s="56"/>
      <c r="D15" s="56"/>
      <c r="E15" s="14">
        <f>173092.2+25166.3</f>
        <v>198258.5</v>
      </c>
    </row>
    <row r="16" spans="1:9" ht="27" customHeight="1" x14ac:dyDescent="0.3">
      <c r="A16" s="57" t="s">
        <v>82</v>
      </c>
      <c r="B16" s="56"/>
      <c r="C16" s="56"/>
      <c r="D16" s="56"/>
      <c r="E16" s="14">
        <f>19.9+2180.2+833.9+244.9+176.5</f>
        <v>3455.4</v>
      </c>
    </row>
    <row r="17" spans="1:5" ht="27" customHeight="1" x14ac:dyDescent="0.3">
      <c r="A17" s="57" t="s">
        <v>83</v>
      </c>
      <c r="B17" s="56"/>
      <c r="C17" s="56"/>
      <c r="D17" s="56"/>
      <c r="E17" s="14">
        <f>92.5+267.7</f>
        <v>360.2</v>
      </c>
    </row>
    <row r="18" spans="1:5" ht="26.4" customHeight="1" x14ac:dyDescent="0.3">
      <c r="A18" s="57" t="s">
        <v>84</v>
      </c>
      <c r="B18" s="56"/>
      <c r="C18" s="56"/>
      <c r="D18" s="56"/>
      <c r="E18" s="14">
        <f>411.5+449+256.8</f>
        <v>1117.3</v>
      </c>
    </row>
    <row r="19" spans="1:5" ht="30" customHeight="1" x14ac:dyDescent="0.3">
      <c r="A19" s="57" t="s">
        <v>85</v>
      </c>
      <c r="B19" s="56"/>
      <c r="C19" s="56"/>
      <c r="D19" s="56"/>
      <c r="E19" s="14">
        <f>51.3+0.6</f>
        <v>51.9</v>
      </c>
    </row>
    <row r="20" spans="1:5" ht="42" customHeight="1" x14ac:dyDescent="0.3">
      <c r="A20" s="57" t="s">
        <v>86</v>
      </c>
      <c r="B20" s="56"/>
      <c r="C20" s="56"/>
      <c r="D20" s="56"/>
      <c r="E20" s="14">
        <f>14373.9+1+714</f>
        <v>15088.9</v>
      </c>
    </row>
    <row r="21" spans="1:5" ht="25.2" customHeight="1" x14ac:dyDescent="0.3">
      <c r="A21" s="57" t="s">
        <v>87</v>
      </c>
      <c r="B21" s="56"/>
      <c r="C21" s="56"/>
      <c r="D21" s="56"/>
      <c r="E21" s="14">
        <f>2781.9+1593.7</f>
        <v>4375.6000000000004</v>
      </c>
    </row>
    <row r="22" spans="1:5" ht="27.6" customHeight="1" x14ac:dyDescent="0.3">
      <c r="A22" s="57" t="s">
        <v>88</v>
      </c>
      <c r="B22" s="56"/>
      <c r="C22" s="56"/>
      <c r="D22" s="56"/>
      <c r="E22" s="14">
        <f>950</f>
        <v>950</v>
      </c>
    </row>
    <row r="23" spans="1:5" ht="26.4" customHeight="1" x14ac:dyDescent="0.3">
      <c r="A23" s="57" t="s">
        <v>90</v>
      </c>
      <c r="B23" s="56"/>
      <c r="C23" s="56"/>
      <c r="D23" s="56"/>
      <c r="E23" s="14">
        <f>136.2</f>
        <v>136.19999999999999</v>
      </c>
    </row>
    <row r="24" spans="1:5" ht="27" customHeight="1" x14ac:dyDescent="0.3">
      <c r="A24" s="57" t="s">
        <v>95</v>
      </c>
      <c r="B24" s="56"/>
      <c r="C24" s="56"/>
      <c r="D24" s="56"/>
      <c r="E24" s="14">
        <f>20384.6+15026.8</f>
        <v>35411.399999999994</v>
      </c>
    </row>
    <row r="25" spans="1:5" ht="26.4" customHeight="1" x14ac:dyDescent="0.3">
      <c r="A25" s="57" t="s">
        <v>91</v>
      </c>
      <c r="B25" s="56"/>
      <c r="C25" s="56"/>
      <c r="D25" s="56"/>
      <c r="E25" s="14">
        <f>218.8</f>
        <v>218.8</v>
      </c>
    </row>
    <row r="26" spans="1:5" ht="28.2" customHeight="1" x14ac:dyDescent="0.3">
      <c r="A26" s="57" t="s">
        <v>92</v>
      </c>
      <c r="B26" s="56"/>
      <c r="C26" s="56"/>
      <c r="D26" s="56"/>
      <c r="E26" s="14">
        <f>16383.5+4142.5</f>
        <v>20526</v>
      </c>
    </row>
    <row r="27" spans="1:5" ht="27.6" customHeight="1" x14ac:dyDescent="0.3">
      <c r="A27" s="57" t="s">
        <v>93</v>
      </c>
      <c r="B27" s="56"/>
      <c r="C27" s="56"/>
      <c r="D27" s="56"/>
      <c r="E27" s="14">
        <f>0.7</f>
        <v>0.7</v>
      </c>
    </row>
    <row r="28" spans="1:5" ht="28.2" customHeight="1" x14ac:dyDescent="0.3">
      <c r="A28" s="57" t="s">
        <v>94</v>
      </c>
      <c r="B28" s="56"/>
      <c r="C28" s="56"/>
      <c r="D28" s="56"/>
      <c r="E28" s="14">
        <f>6414.8</f>
        <v>6414.8</v>
      </c>
    </row>
    <row r="29" spans="1:5" x14ac:dyDescent="0.3">
      <c r="A29" s="49" t="s">
        <v>5</v>
      </c>
      <c r="B29" s="50"/>
      <c r="C29" s="50"/>
      <c r="D29" s="50"/>
      <c r="E29" s="13">
        <f>'Муниципальные районы'!B15-Учреждения!E5+'Муниципальные районы'!B14</f>
        <v>637226.85624999972</v>
      </c>
    </row>
    <row r="30" spans="1:5" x14ac:dyDescent="0.3">
      <c r="A30" s="15"/>
      <c r="B30" s="16"/>
      <c r="C30" s="16"/>
      <c r="D30" s="6"/>
      <c r="E30" s="17"/>
    </row>
    <row r="31" spans="1:5" x14ac:dyDescent="0.3">
      <c r="A31" s="51" t="s">
        <v>14</v>
      </c>
      <c r="B31" s="53" t="s">
        <v>6</v>
      </c>
      <c r="C31" s="54" t="s">
        <v>7</v>
      </c>
      <c r="D31" s="54"/>
      <c r="E31" s="54"/>
    </row>
    <row r="32" spans="1:5" ht="82.8" x14ac:dyDescent="0.3">
      <c r="A32" s="52"/>
      <c r="B32" s="53"/>
      <c r="C32" s="18" t="s">
        <v>8</v>
      </c>
      <c r="D32" s="18" t="s">
        <v>9</v>
      </c>
      <c r="E32" s="18" t="s">
        <v>10</v>
      </c>
    </row>
    <row r="33" spans="1:5" x14ac:dyDescent="0.3">
      <c r="A33" s="21" t="s">
        <v>41</v>
      </c>
      <c r="B33" s="19">
        <v>240.96555000000001</v>
      </c>
      <c r="C33" s="19"/>
      <c r="D33" s="19"/>
      <c r="E33" s="19"/>
    </row>
    <row r="34" spans="1:5" x14ac:dyDescent="0.3">
      <c r="A34" s="21" t="s">
        <v>42</v>
      </c>
      <c r="B34" s="19">
        <v>270</v>
      </c>
      <c r="C34" s="19"/>
      <c r="D34" s="19"/>
      <c r="E34" s="19"/>
    </row>
    <row r="35" spans="1:5" x14ac:dyDescent="0.3">
      <c r="A35" s="21" t="s">
        <v>43</v>
      </c>
      <c r="B35" s="19">
        <v>509.42745000000002</v>
      </c>
      <c r="C35" s="19"/>
      <c r="D35" s="19"/>
      <c r="E35" s="19"/>
    </row>
    <row r="36" spans="1:5" ht="27.6" x14ac:dyDescent="0.3">
      <c r="A36" s="21" t="s">
        <v>44</v>
      </c>
      <c r="B36" s="19">
        <v>4774.0578800000003</v>
      </c>
      <c r="C36" s="19">
        <v>1294.12664</v>
      </c>
      <c r="D36" s="19"/>
      <c r="E36" s="19">
        <v>1304.674</v>
      </c>
    </row>
    <row r="37" spans="1:5" x14ac:dyDescent="0.3">
      <c r="A37" s="21" t="s">
        <v>45</v>
      </c>
      <c r="B37" s="19">
        <v>2662.8</v>
      </c>
      <c r="C37" s="19">
        <v>2252.8000000000002</v>
      </c>
      <c r="D37" s="19">
        <v>410</v>
      </c>
      <c r="E37" s="19"/>
    </row>
    <row r="38" spans="1:5" x14ac:dyDescent="0.3">
      <c r="A38" s="21" t="s">
        <v>46</v>
      </c>
      <c r="B38" s="19">
        <v>720.71366</v>
      </c>
      <c r="C38" s="19">
        <v>700</v>
      </c>
      <c r="D38" s="19"/>
      <c r="E38" s="19"/>
    </row>
    <row r="39" spans="1:5" ht="27.6" x14ac:dyDescent="0.3">
      <c r="A39" s="21" t="s">
        <v>47</v>
      </c>
      <c r="B39" s="19">
        <v>120235.72623</v>
      </c>
      <c r="C39" s="19">
        <v>3150</v>
      </c>
      <c r="D39" s="19">
        <v>100</v>
      </c>
      <c r="E39" s="19"/>
    </row>
    <row r="40" spans="1:5" x14ac:dyDescent="0.3">
      <c r="A40" s="21" t="s">
        <v>48</v>
      </c>
      <c r="B40" s="19">
        <v>1846.57</v>
      </c>
      <c r="C40" s="19"/>
      <c r="D40" s="19"/>
      <c r="E40" s="19"/>
    </row>
    <row r="41" spans="1:5" x14ac:dyDescent="0.3">
      <c r="A41" s="21" t="s">
        <v>49</v>
      </c>
      <c r="B41" s="19">
        <v>2380.4752899999999</v>
      </c>
      <c r="C41" s="19"/>
      <c r="D41" s="19">
        <v>21.06672</v>
      </c>
      <c r="E41" s="19"/>
    </row>
    <row r="42" spans="1:5" x14ac:dyDescent="0.3">
      <c r="A42" s="21" t="s">
        <v>50</v>
      </c>
      <c r="B42" s="19">
        <v>68243.090190000003</v>
      </c>
      <c r="C42" s="19">
        <v>1752.5622800000001</v>
      </c>
      <c r="D42" s="19"/>
      <c r="E42" s="19">
        <v>18557.565750000002</v>
      </c>
    </row>
    <row r="43" spans="1:5" x14ac:dyDescent="0.3">
      <c r="A43" s="21" t="s">
        <v>51</v>
      </c>
      <c r="B43" s="19">
        <v>79000.774160000001</v>
      </c>
      <c r="C43" s="19">
        <v>2950</v>
      </c>
      <c r="D43" s="19"/>
      <c r="E43" s="19">
        <v>37474.862540000002</v>
      </c>
    </row>
    <row r="44" spans="1:5" x14ac:dyDescent="0.3">
      <c r="A44" s="21" t="s">
        <v>52</v>
      </c>
      <c r="B44" s="19">
        <v>5253.049</v>
      </c>
      <c r="C44" s="19"/>
      <c r="D44" s="19"/>
      <c r="E44" s="19"/>
    </row>
    <row r="45" spans="1:5" ht="27.6" x14ac:dyDescent="0.3">
      <c r="A45" s="21" t="s">
        <v>53</v>
      </c>
      <c r="B45" s="19">
        <v>6134.5761300000004</v>
      </c>
      <c r="C45" s="19">
        <v>4500</v>
      </c>
      <c r="D45" s="19"/>
      <c r="E45" s="19"/>
    </row>
    <row r="46" spans="1:5" x14ac:dyDescent="0.3">
      <c r="A46" s="21" t="s">
        <v>54</v>
      </c>
      <c r="B46" s="19">
        <v>7578.9457599999996</v>
      </c>
      <c r="C46" s="19">
        <v>1581.8847599999999</v>
      </c>
      <c r="D46" s="19"/>
      <c r="E46" s="19"/>
    </row>
    <row r="47" spans="1:5" x14ac:dyDescent="0.3">
      <c r="A47" s="21" t="s">
        <v>55</v>
      </c>
      <c r="B47" s="19">
        <v>826.20938000000001</v>
      </c>
      <c r="C47" s="19">
        <v>725.84043999999994</v>
      </c>
      <c r="D47" s="19"/>
      <c r="E47" s="19"/>
    </row>
    <row r="48" spans="1:5" x14ac:dyDescent="0.3">
      <c r="A48" s="21" t="s">
        <v>56</v>
      </c>
      <c r="B48" s="19">
        <v>455.62169999999998</v>
      </c>
      <c r="C48" s="19">
        <v>449</v>
      </c>
      <c r="D48" s="19"/>
      <c r="E48" s="19"/>
    </row>
    <row r="49" spans="1:5" ht="27.6" x14ac:dyDescent="0.3">
      <c r="A49" s="21" t="s">
        <v>57</v>
      </c>
      <c r="B49" s="19">
        <v>4607.8960999999999</v>
      </c>
      <c r="C49" s="19">
        <v>1794.6420000000001</v>
      </c>
      <c r="D49" s="19">
        <v>180</v>
      </c>
      <c r="E49" s="19">
        <v>2035.9711</v>
      </c>
    </row>
    <row r="50" spans="1:5" x14ac:dyDescent="0.3">
      <c r="A50" s="21" t="s">
        <v>58</v>
      </c>
      <c r="B50" s="19">
        <v>8410.9505800000006</v>
      </c>
      <c r="C50" s="19"/>
      <c r="D50" s="19"/>
      <c r="E50" s="19"/>
    </row>
    <row r="51" spans="1:5" x14ac:dyDescent="0.3">
      <c r="A51" s="21" t="s">
        <v>59</v>
      </c>
      <c r="B51" s="19">
        <v>88554.537790000002</v>
      </c>
      <c r="C51" s="19">
        <v>2186.5830000000001</v>
      </c>
      <c r="D51" s="19">
        <v>613.99199999999996</v>
      </c>
      <c r="E51" s="19"/>
    </row>
    <row r="52" spans="1:5" x14ac:dyDescent="0.3">
      <c r="A52" s="21" t="s">
        <v>60</v>
      </c>
      <c r="B52" s="19">
        <v>8292</v>
      </c>
      <c r="C52" s="19">
        <v>5900</v>
      </c>
      <c r="D52" s="19">
        <v>1462</v>
      </c>
      <c r="E52" s="19"/>
    </row>
    <row r="53" spans="1:5" x14ac:dyDescent="0.3">
      <c r="A53" s="21" t="s">
        <v>61</v>
      </c>
      <c r="B53" s="19">
        <v>779.48500000000001</v>
      </c>
      <c r="C53" s="19">
        <v>319.89999999999998</v>
      </c>
      <c r="D53" s="19">
        <v>434.58499999999998</v>
      </c>
      <c r="E53" s="19"/>
    </row>
    <row r="54" spans="1:5" x14ac:dyDescent="0.3">
      <c r="A54" s="21" t="s">
        <v>62</v>
      </c>
      <c r="B54" s="19">
        <v>874.5548</v>
      </c>
      <c r="C54" s="19">
        <v>836</v>
      </c>
      <c r="D54" s="19"/>
      <c r="E54" s="19"/>
    </row>
    <row r="55" spans="1:5" x14ac:dyDescent="0.3">
      <c r="A55" s="21" t="s">
        <v>63</v>
      </c>
      <c r="B55" s="19">
        <v>422.54309000000001</v>
      </c>
      <c r="C55" s="19">
        <v>246</v>
      </c>
      <c r="D55" s="19"/>
      <c r="E55" s="19"/>
    </row>
    <row r="56" spans="1:5" x14ac:dyDescent="0.3">
      <c r="A56" s="21" t="s">
        <v>64</v>
      </c>
      <c r="B56" s="19">
        <v>183047.30342000001</v>
      </c>
      <c r="C56" s="19"/>
      <c r="D56" s="19"/>
      <c r="E56" s="19"/>
    </row>
    <row r="57" spans="1:5" ht="27.6" x14ac:dyDescent="0.3">
      <c r="A57" s="21" t="s">
        <v>65</v>
      </c>
      <c r="B57" s="19">
        <v>42</v>
      </c>
      <c r="C57" s="19">
        <v>42</v>
      </c>
      <c r="D57" s="19"/>
      <c r="E57" s="19"/>
    </row>
    <row r="58" spans="1:5" x14ac:dyDescent="0.3">
      <c r="A58" s="21" t="s">
        <v>66</v>
      </c>
      <c r="B58" s="19">
        <v>2296</v>
      </c>
      <c r="C58" s="19">
        <v>1793</v>
      </c>
      <c r="D58" s="19">
        <v>503</v>
      </c>
      <c r="E58" s="19"/>
    </row>
    <row r="59" spans="1:5" x14ac:dyDescent="0.3">
      <c r="A59" s="21" t="s">
        <v>67</v>
      </c>
      <c r="B59" s="19">
        <v>114777.77250000001</v>
      </c>
      <c r="C59" s="19"/>
      <c r="D59" s="19"/>
      <c r="E59" s="19">
        <v>1945.7460000000001</v>
      </c>
    </row>
    <row r="60" spans="1:5" x14ac:dyDescent="0.3">
      <c r="A60" s="21" t="s">
        <v>68</v>
      </c>
      <c r="B60" s="19">
        <v>2741.05</v>
      </c>
      <c r="C60" s="19">
        <v>770</v>
      </c>
      <c r="D60" s="19">
        <v>151</v>
      </c>
      <c r="E60" s="19">
        <v>1416.8</v>
      </c>
    </row>
    <row r="61" spans="1:5" x14ac:dyDescent="0.3">
      <c r="A61" s="21" t="s">
        <v>69</v>
      </c>
      <c r="B61" s="19">
        <v>8559.5341700000008</v>
      </c>
      <c r="C61" s="19">
        <v>752.73220000000003</v>
      </c>
      <c r="D61" s="19">
        <v>243.9024</v>
      </c>
      <c r="E61" s="19"/>
    </row>
    <row r="62" spans="1:5" x14ac:dyDescent="0.3">
      <c r="A62" s="21" t="s">
        <v>70</v>
      </c>
      <c r="B62" s="19">
        <v>302</v>
      </c>
      <c r="C62" s="19">
        <v>220</v>
      </c>
      <c r="D62" s="19"/>
      <c r="E62" s="19"/>
    </row>
    <row r="63" spans="1:5" x14ac:dyDescent="0.3">
      <c r="A63" s="21" t="s">
        <v>71</v>
      </c>
      <c r="B63" s="19">
        <v>60.3</v>
      </c>
      <c r="C63" s="19"/>
      <c r="D63" s="19"/>
      <c r="E63" s="19"/>
    </row>
    <row r="64" spans="1:5" x14ac:dyDescent="0.3">
      <c r="A64" s="21" t="s">
        <v>72</v>
      </c>
      <c r="B64" s="19">
        <v>32.450000000000003</v>
      </c>
      <c r="C64" s="19"/>
      <c r="D64" s="19"/>
      <c r="E64" s="19"/>
    </row>
    <row r="65" spans="1:5" x14ac:dyDescent="0.3">
      <c r="A65" s="21" t="s">
        <v>73</v>
      </c>
      <c r="B65" s="19">
        <v>4999.5991400000003</v>
      </c>
      <c r="C65" s="19">
        <v>571.41700000000003</v>
      </c>
      <c r="D65" s="19">
        <v>147.40199999999999</v>
      </c>
      <c r="E65" s="19"/>
    </row>
    <row r="66" spans="1:5" x14ac:dyDescent="0.3">
      <c r="A66" s="21" t="s">
        <v>74</v>
      </c>
      <c r="B66" s="19">
        <v>79.511480000000006</v>
      </c>
      <c r="C66" s="19"/>
      <c r="D66" s="19"/>
      <c r="E66" s="19"/>
    </row>
    <row r="67" spans="1:5" x14ac:dyDescent="0.3">
      <c r="A67" s="23" t="s">
        <v>75</v>
      </c>
      <c r="B67" s="20">
        <v>730012.49045000004</v>
      </c>
      <c r="C67" s="20">
        <v>34788.488319999997</v>
      </c>
      <c r="D67" s="20">
        <v>4266.94812</v>
      </c>
      <c r="E67" s="20">
        <v>62735.61939</v>
      </c>
    </row>
  </sheetData>
  <mergeCells count="29">
    <mergeCell ref="A26:D26"/>
    <mergeCell ref="A27:D27"/>
    <mergeCell ref="A28:D28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topLeftCell="A13" zoomScaleNormal="100" zoomScaleSheetLayoutView="100" workbookViewId="0">
      <selection activeCell="L1" sqref="L1:L1048576"/>
    </sheetView>
  </sheetViews>
  <sheetFormatPr defaultRowHeight="14.4" x14ac:dyDescent="0.3"/>
  <cols>
    <col min="1" max="1" width="38.33203125" customWidth="1"/>
    <col min="2" max="2" width="13.109375" customWidth="1"/>
    <col min="3" max="3" width="13.5546875" customWidth="1"/>
    <col min="4" max="4" width="13.21875" customWidth="1"/>
    <col min="5" max="5" width="13.109375" customWidth="1"/>
    <col min="6" max="6" width="13.6640625" customWidth="1"/>
    <col min="7" max="7" width="13.5546875" customWidth="1"/>
    <col min="8" max="8" width="13.44140625" customWidth="1"/>
    <col min="9" max="9" width="13.109375" customWidth="1"/>
    <col min="10" max="10" width="12.6640625" customWidth="1"/>
    <col min="11" max="11" width="11" customWidth="1"/>
    <col min="12" max="12" width="13.6640625" customWidth="1"/>
    <col min="13" max="13" width="13.33203125" customWidth="1"/>
    <col min="14" max="15" width="13.44140625" customWidth="1"/>
    <col min="16" max="16" width="10.88671875" customWidth="1"/>
  </cols>
  <sheetData>
    <row r="1" spans="1:20" s="29" customFormat="1" ht="15.6" x14ac:dyDescent="0.3">
      <c r="A1" s="43" t="s">
        <v>40</v>
      </c>
      <c r="C1" s="30" t="s">
        <v>13</v>
      </c>
    </row>
    <row r="2" spans="1:20" x14ac:dyDescent="0.3">
      <c r="A2" s="38" t="str">
        <f>TEXT(EndData2,"[$-FC19]ДД.ММ.ГГГ")</f>
        <v>16.08.2018</v>
      </c>
      <c r="B2" s="38">
        <f>A2+1</f>
        <v>43329</v>
      </c>
      <c r="C2" s="44" t="str">
        <f>TEXT(B2,"[$-FC19]ДД.ММ.ГГГ")</f>
        <v>17.08.2018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106.2" x14ac:dyDescent="0.3">
      <c r="A4" s="25" t="s">
        <v>31</v>
      </c>
      <c r="B4" s="40">
        <v>-200.303</v>
      </c>
      <c r="C4" s="40"/>
      <c r="D4" s="40"/>
      <c r="E4" s="40"/>
      <c r="F4" s="40"/>
      <c r="G4" s="40"/>
      <c r="H4" s="40"/>
      <c r="I4" s="40"/>
      <c r="J4" s="40">
        <v>100</v>
      </c>
      <c r="K4" s="40"/>
      <c r="L4" s="40">
        <v>1274.5965100000001</v>
      </c>
      <c r="M4" s="40"/>
      <c r="N4" s="40"/>
      <c r="O4" s="40"/>
      <c r="P4" s="26">
        <v>1174.29351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1843.43894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1843.43894</v>
      </c>
      <c r="Q5" s="27"/>
      <c r="R5" s="27"/>
      <c r="S5" s="27"/>
      <c r="T5" s="27"/>
    </row>
    <row r="6" spans="1:20" ht="106.2" x14ac:dyDescent="0.3">
      <c r="A6" s="25" t="s">
        <v>33</v>
      </c>
      <c r="B6" s="40">
        <v>28333.113649999999</v>
      </c>
      <c r="C6" s="40">
        <v>1904.55</v>
      </c>
      <c r="D6" s="40">
        <v>184.583</v>
      </c>
      <c r="E6" s="40"/>
      <c r="F6" s="40"/>
      <c r="G6" s="40"/>
      <c r="H6" s="40"/>
      <c r="I6" s="40"/>
      <c r="J6" s="40">
        <v>200</v>
      </c>
      <c r="K6" s="40"/>
      <c r="L6" s="40"/>
      <c r="M6" s="40"/>
      <c r="N6" s="40"/>
      <c r="O6" s="40"/>
      <c r="P6" s="26">
        <v>30622.246650000001</v>
      </c>
      <c r="Q6" s="27"/>
      <c r="R6" s="27"/>
      <c r="S6" s="27"/>
      <c r="T6" s="27"/>
    </row>
    <row r="7" spans="1:20" ht="93" x14ac:dyDescent="0.3">
      <c r="A7" s="25" t="s">
        <v>34</v>
      </c>
      <c r="B7" s="40"/>
      <c r="C7" s="40">
        <v>4414.1369999999997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4414.1369999999997</v>
      </c>
      <c r="Q7" s="27"/>
      <c r="R7" s="27"/>
      <c r="S7" s="27"/>
      <c r="T7" s="27"/>
    </row>
    <row r="8" spans="1:20" ht="317.39999999999998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v>103.15495</v>
      </c>
      <c r="O8" s="40"/>
      <c r="P8" s="26">
        <v>103.15495</v>
      </c>
      <c r="Q8" s="27"/>
      <c r="R8" s="27"/>
      <c r="S8" s="27"/>
      <c r="T8" s="27"/>
    </row>
    <row r="9" spans="1:20" ht="119.4" x14ac:dyDescent="0.3">
      <c r="A9" s="25" t="s">
        <v>36</v>
      </c>
      <c r="B9" s="40"/>
      <c r="C9" s="40"/>
      <c r="D9" s="40"/>
      <c r="E9" s="40"/>
      <c r="F9" s="40"/>
      <c r="G9" s="40"/>
      <c r="H9" s="40">
        <v>0.5</v>
      </c>
      <c r="I9" s="40"/>
      <c r="J9" s="40"/>
      <c r="K9" s="40"/>
      <c r="L9" s="40"/>
      <c r="M9" s="40"/>
      <c r="N9" s="40"/>
      <c r="O9" s="40"/>
      <c r="P9" s="26">
        <v>0.5</v>
      </c>
      <c r="Q9" s="27"/>
      <c r="R9" s="27"/>
      <c r="S9" s="27"/>
      <c r="T9" s="27"/>
    </row>
    <row r="10" spans="1:20" ht="66.599999999999994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>
        <v>120</v>
      </c>
      <c r="K10" s="40"/>
      <c r="L10" s="40"/>
      <c r="M10" s="40"/>
      <c r="N10" s="40"/>
      <c r="O10" s="40"/>
      <c r="P10" s="26">
        <v>120</v>
      </c>
      <c r="Q10" s="27"/>
      <c r="R10" s="27"/>
      <c r="S10" s="27"/>
      <c r="T10" s="27"/>
    </row>
    <row r="11" spans="1:20" ht="53.4" x14ac:dyDescent="0.3">
      <c r="A11" s="25" t="s">
        <v>38</v>
      </c>
      <c r="B11" s="40"/>
      <c r="C11" s="40">
        <v>12039.42848</v>
      </c>
      <c r="D11" s="40">
        <v>449.40008</v>
      </c>
      <c r="E11" s="40">
        <v>1997.33375</v>
      </c>
      <c r="F11" s="40">
        <v>3066.0071600000001</v>
      </c>
      <c r="G11" s="40">
        <v>788.94682999999998</v>
      </c>
      <c r="H11" s="40">
        <v>1647.80034</v>
      </c>
      <c r="I11" s="40"/>
      <c r="J11" s="40"/>
      <c r="K11" s="40"/>
      <c r="L11" s="40">
        <v>303.59473000000003</v>
      </c>
      <c r="M11" s="40">
        <v>4694.4333699999997</v>
      </c>
      <c r="N11" s="40">
        <v>711.74987999999996</v>
      </c>
      <c r="O11" s="40">
        <v>599.20012999999994</v>
      </c>
      <c r="P11" s="26">
        <v>26297.894749999999</v>
      </c>
      <c r="Q11" s="27"/>
      <c r="R11" s="27"/>
      <c r="S11" s="27"/>
      <c r="T11" s="27"/>
    </row>
    <row r="12" spans="1:20" x14ac:dyDescent="0.3">
      <c r="A12" s="33" t="s">
        <v>39</v>
      </c>
      <c r="B12" s="41">
        <v>28132.810649999999</v>
      </c>
      <c r="C12" s="41">
        <v>20201.55442</v>
      </c>
      <c r="D12" s="41">
        <v>633.98307999999997</v>
      </c>
      <c r="E12" s="41">
        <v>1997.33375</v>
      </c>
      <c r="F12" s="41">
        <v>3066.0071600000001</v>
      </c>
      <c r="G12" s="41">
        <v>788.94682999999998</v>
      </c>
      <c r="H12" s="41">
        <v>1648.30034</v>
      </c>
      <c r="I12" s="41"/>
      <c r="J12" s="41">
        <v>420</v>
      </c>
      <c r="K12" s="41"/>
      <c r="L12" s="41">
        <v>1578.1912400000001</v>
      </c>
      <c r="M12" s="41">
        <v>4694.4333699999997</v>
      </c>
      <c r="N12" s="41">
        <v>814.90482999999995</v>
      </c>
      <c r="O12" s="41">
        <v>599.20012999999994</v>
      </c>
      <c r="P12" s="26">
        <v>64575.665800000002</v>
      </c>
      <c r="Q12" s="34"/>
      <c r="R12" s="34"/>
      <c r="S12" s="34"/>
      <c r="T12" s="34"/>
    </row>
    <row r="14" spans="1:20" x14ac:dyDescent="0.3">
      <c r="A14" s="37" t="s">
        <v>30</v>
      </c>
      <c r="B14" s="36">
        <f>Учреждения!B67+'Муниципальные районы'!P12</f>
        <v>794588.15625</v>
      </c>
    </row>
    <row r="15" spans="1:20" ht="32.25" customHeight="1" x14ac:dyDescent="0.3">
      <c r="A15" s="37" t="str">
        <f>CONCATENATE("Остатки бюджетных средств на ",C2,"г.")</f>
        <v>Остатки бюджетных средств на 17.08.2018г.</v>
      </c>
      <c r="B15" s="36">
        <v>3227462.8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2018-08-20T01:32:48Z</dcterms:modified>
</cp:coreProperties>
</file>