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Учреждения!$37:$38</definedName>
    <definedName name="_xlnm.Print_Area" localSheetId="1">'Муниципальные районы'!$A$1:$P$29</definedName>
    <definedName name="_xlnm.Print_Area" localSheetId="0">Учреждения!$A$1:$E$80</definedName>
  </definedNames>
  <calcPr calcId="162913" refMode="R1C1"/>
</workbook>
</file>

<file path=xl/calcChain.xml><?xml version="1.0" encoding="utf-8"?>
<calcChain xmlns="http://schemas.openxmlformats.org/spreadsheetml/2006/main">
  <c r="E8" i="1" l="1"/>
  <c r="E35" i="1"/>
  <c r="E24" i="1"/>
  <c r="E9" i="1"/>
  <c r="E34" i="1" l="1"/>
  <c r="E19" i="1"/>
  <c r="E17" i="1"/>
  <c r="E33" i="1"/>
  <c r="E31" i="1"/>
  <c r="E11" i="1"/>
  <c r="E21" i="1"/>
  <c r="E30" i="1"/>
  <c r="E29" i="1"/>
  <c r="E26" i="1"/>
  <c r="E25" i="1"/>
  <c r="E27" i="1"/>
  <c r="E15" i="1"/>
  <c r="E14" i="1"/>
  <c r="E23" i="1"/>
  <c r="E13" i="1"/>
  <c r="E22" i="1"/>
  <c r="E20" i="1"/>
  <c r="E10" i="1"/>
  <c r="E18" i="1"/>
  <c r="E16" i="1"/>
  <c r="E12" i="1"/>
  <c r="B27" i="2"/>
  <c r="A2" i="2" l="1"/>
  <c r="B2" i="2" s="1"/>
  <c r="C2" i="2" s="1"/>
  <c r="A28" i="2" s="1"/>
  <c r="H1" i="1" l="1"/>
  <c r="A5" i="1" s="1"/>
  <c r="H2" i="1"/>
  <c r="G1" i="1"/>
  <c r="G2" i="1"/>
  <c r="A2" i="1" l="1"/>
</calcChain>
</file>

<file path=xl/sharedStrings.xml><?xml version="1.0" encoding="utf-8"?>
<sst xmlns="http://schemas.openxmlformats.org/spreadsheetml/2006/main" count="121" uniqueCount="116">
  <si>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</si>
  <si>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</si>
  <si>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</si>
  <si>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</si>
  <si>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</si>
  <si>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</si>
  <si>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</si>
  <si>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</si>
  <si>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</si>
  <si>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</si>
  <si>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</si>
  <si>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</si>
  <si>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</si>
  <si>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</si>
  <si>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</si>
  <si>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</si>
  <si>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</si>
  <si>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</si>
  <si>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</si>
  <si>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</si>
  <si>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</si>
  <si>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</si>
  <si>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</si>
  <si>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</si>
  <si>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</si>
  <si>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</si>
  <si>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</si>
  <si>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</si>
  <si>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</si>
  <si>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</si>
  <si>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</si>
  <si>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</si>
  <si>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</si>
  <si>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</si>
  <si>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</si>
  <si>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</si>
  <si>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</si>
  <si>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</si>
  <si>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</si>
  <si>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</si>
  <si>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</si>
  <si>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</si>
  <si>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</si>
  <si>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</si>
  <si>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</si>
  <si>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</si>
  <si>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</si>
  <si>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</si>
  <si>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</si>
  <si>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</si>
  <si>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Иные межбюджетные трансферты на оснащение муниципальных образовательных организаций в Камчатском крае автоматическими приборами погодного регулирования, а также оборудованием для комфортного пребывания детей в муниципальных образовательных организациях в Камчатском крае в межотопительный период</t>
  </si>
  <si>
    <t>Поддержка государственных программ субъектов Российской Федерации и муниципальных программ формирования современной городской среды</t>
  </si>
  <si>
    <t>Всего:</t>
  </si>
  <si>
    <t>01.11.2018</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</si>
  <si>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</si>
  <si>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</si>
  <si>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</si>
  <si>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</si>
  <si>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</si>
  <si>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</si>
  <si>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</si>
  <si>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</si>
  <si>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</si>
  <si>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</si>
  <si>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</si>
  <si>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</si>
  <si>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</si>
  <si>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</si>
  <si>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</si>
  <si>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</si>
  <si>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</si>
  <si>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</si>
  <si>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</si>
  <si>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</si>
  <si>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</si>
  <si>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</si>
  <si>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</si>
  <si>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</si>
  <si>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</si>
  <si>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</si>
  <si>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</si>
  <si>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</si>
  <si>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</si>
  <si>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</si>
  <si>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</si>
  <si>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</si>
  <si>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</si>
  <si>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</si>
  <si>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</si>
  <si>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</si>
  <si>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</si>
  <si>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</si>
  <si>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</si>
  <si>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ИТОГО</t>
  </si>
  <si>
    <t>26.10.2018</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</si>
  <si>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</si>
  <si>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Единая субвенция бюджетам субъектов Российской Федерации и бюджету г. Байконура</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</si>
  <si>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</si>
  <si>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Межбюджетные трансферты, передаваемые бюджетам субъектов Российской Федерации на выплату региональной доплаты к пенсии</t>
  </si>
  <si>
    <t xml:space="preserve">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 </t>
  </si>
  <si>
    <t xml:space="preserve">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 </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</si>
  <si>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</si>
  <si>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</si>
  <si>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Субвенции бюджетам субъектов Российской Федерации на осуществление отдельных полномочий в области лесных отношений</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</si>
  <si>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</si>
  <si>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</si>
  <si>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</si>
  <si>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</si>
  <si>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</si>
  <si>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</si>
  <si>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</si>
  <si>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</si>
  <si>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</si>
  <si>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 xml:space="preserve">Субсидии бюджетам субъектов Российской Федерации на реализацию мероприятий по обеспечению жильем молодых семей </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</si>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</sst>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3" fillId="0" borderId="4" xfId="0" applyFont="1" applyBorder="1" applyAlignment="1">
      <alignment horizontal="left" wrapText="1"/>
    </xf>
    <xf numFmtId="0" fontId="3" fillId="0" borderId="4" xfId="0" applyFont="1" applyBorder="1" applyAlignment="1">
      <alignment horizontal="lef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view="pageBreakPreview" zoomScaleNormal="100" zoomScaleSheetLayoutView="100" workbookViewId="0">
      <selection activeCell="E9" sqref="E9"/>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7" t="s">
        <v>0</v>
      </c>
      <c r="B1" s="47"/>
      <c r="C1" s="47"/>
      <c r="D1" s="47"/>
      <c r="E1" s="47"/>
      <c r="F1" s="31" t="s">
        <v>94</v>
      </c>
      <c r="G1" s="32" t="str">
        <f>TEXT(F1,"[$-FC19]ДД ММММ")</f>
        <v>26 октября</v>
      </c>
      <c r="H1" s="32" t="str">
        <f>TEXT(F1,"[$-FC19]ДД.ММ.ГГГ \г")</f>
        <v>26.10.2018 г</v>
      </c>
    </row>
    <row r="2" spans="1:9" ht="15.6" x14ac:dyDescent="0.3">
      <c r="A2" s="47" t="str">
        <f>CONCATENATE("с ",G1," по ",G2,"ода")</f>
        <v>с 26 октября по 01 ноября 2018 года</v>
      </c>
      <c r="B2" s="47"/>
      <c r="C2" s="47"/>
      <c r="D2" s="47"/>
      <c r="E2" s="47"/>
      <c r="F2" s="31" t="s">
        <v>53</v>
      </c>
      <c r="G2" s="32" t="str">
        <f>TEXT(F2,"[$-FC19]ДД ММММ ГГГ \г")</f>
        <v>01 ноября 2018 г</v>
      </c>
      <c r="H2" s="32" t="str">
        <f>TEXT(F2,"[$-FC19]ДД.ММ.ГГГ \г")</f>
        <v>01.11.2018 г</v>
      </c>
      <c r="I2" s="22"/>
    </row>
    <row r="3" spans="1:9" x14ac:dyDescent="0.3">
      <c r="A3" s="1"/>
      <c r="B3" s="2"/>
      <c r="C3" s="2"/>
      <c r="D3" s="2"/>
      <c r="E3" s="3"/>
    </row>
    <row r="4" spans="1:9" x14ac:dyDescent="0.3">
      <c r="A4" s="4"/>
      <c r="B4" s="5"/>
      <c r="C4" s="5"/>
      <c r="D4" s="6"/>
      <c r="E4" s="7" t="s">
        <v>1</v>
      </c>
    </row>
    <row r="5" spans="1:9" x14ac:dyDescent="0.3">
      <c r="A5" s="48" t="str">
        <f>CONCATENATE("Остатки средств на ",H1,".")</f>
        <v>Остатки средств на 26.10.2018 г.</v>
      </c>
      <c r="B5" s="49"/>
      <c r="C5" s="49"/>
      <c r="D5" s="50"/>
      <c r="E5" s="8">
        <v>2789795.7</v>
      </c>
      <c r="F5" s="22"/>
    </row>
    <row r="6" spans="1:9" x14ac:dyDescent="0.3">
      <c r="A6" s="10"/>
      <c r="B6" s="11"/>
      <c r="C6" s="11"/>
      <c r="D6" s="11"/>
      <c r="E6" s="12"/>
    </row>
    <row r="7" spans="1:9" x14ac:dyDescent="0.3">
      <c r="A7" s="57" t="s">
        <v>2</v>
      </c>
      <c r="B7" s="46"/>
      <c r="C7" s="46"/>
      <c r="D7" s="46"/>
      <c r="E7" s="13"/>
    </row>
    <row r="8" spans="1:9" x14ac:dyDescent="0.3">
      <c r="A8" s="52" t="s">
        <v>3</v>
      </c>
      <c r="B8" s="46"/>
      <c r="C8" s="46"/>
      <c r="D8" s="46"/>
      <c r="E8" s="9">
        <f>E35-E9</f>
        <v>1385280.1147699999</v>
      </c>
    </row>
    <row r="9" spans="1:9" x14ac:dyDescent="0.3">
      <c r="A9" s="45" t="s">
        <v>4</v>
      </c>
      <c r="B9" s="46"/>
      <c r="C9" s="46"/>
      <c r="D9" s="46"/>
      <c r="E9" s="14">
        <f>SUM(E10:E34)</f>
        <v>268213.10000000003</v>
      </c>
    </row>
    <row r="10" spans="1:9" ht="31.2" customHeight="1" x14ac:dyDescent="0.3">
      <c r="A10" s="45" t="s">
        <v>95</v>
      </c>
      <c r="B10" s="46"/>
      <c r="C10" s="46"/>
      <c r="D10" s="46"/>
      <c r="E10" s="14">
        <f>378.2+2412.5</f>
        <v>2790.7</v>
      </c>
    </row>
    <row r="11" spans="1:9" x14ac:dyDescent="0.3">
      <c r="A11" s="45" t="s">
        <v>96</v>
      </c>
      <c r="B11" s="46"/>
      <c r="C11" s="46"/>
      <c r="D11" s="46"/>
      <c r="E11" s="14">
        <f>38.7+1621.8</f>
        <v>1660.5</v>
      </c>
    </row>
    <row r="12" spans="1:9" ht="25.8" customHeight="1" x14ac:dyDescent="0.3">
      <c r="A12" s="45" t="s">
        <v>97</v>
      </c>
      <c r="B12" s="46"/>
      <c r="C12" s="46"/>
      <c r="D12" s="46"/>
      <c r="E12" s="14">
        <f>227.2</f>
        <v>227.2</v>
      </c>
    </row>
    <row r="13" spans="1:9" ht="27.6" customHeight="1" x14ac:dyDescent="0.3">
      <c r="A13" s="45" t="s">
        <v>98</v>
      </c>
      <c r="B13" s="46"/>
      <c r="C13" s="46"/>
      <c r="D13" s="46"/>
      <c r="E13" s="14">
        <f>473.4+11.5</f>
        <v>484.9</v>
      </c>
    </row>
    <row r="14" spans="1:9" ht="27.6" customHeight="1" x14ac:dyDescent="0.3">
      <c r="A14" s="45" t="s">
        <v>99</v>
      </c>
      <c r="B14" s="46"/>
      <c r="C14" s="46"/>
      <c r="D14" s="46"/>
      <c r="E14" s="14">
        <f>-0.2-87.2</f>
        <v>-87.4</v>
      </c>
    </row>
    <row r="15" spans="1:9" ht="26.4" customHeight="1" x14ac:dyDescent="0.3">
      <c r="A15" s="45" t="s">
        <v>109</v>
      </c>
      <c r="B15" s="46"/>
      <c r="C15" s="46"/>
      <c r="D15" s="46"/>
      <c r="E15" s="14">
        <f>509.2</f>
        <v>509.2</v>
      </c>
    </row>
    <row r="16" spans="1:9" ht="73.8" customHeight="1" x14ac:dyDescent="0.3">
      <c r="A16" s="45" t="s">
        <v>100</v>
      </c>
      <c r="B16" s="46"/>
      <c r="C16" s="46"/>
      <c r="D16" s="46"/>
      <c r="E16" s="14">
        <f>-23</f>
        <v>-23</v>
      </c>
    </row>
    <row r="17" spans="1:5" ht="27.6" customHeight="1" x14ac:dyDescent="0.3">
      <c r="A17" s="45" t="s">
        <v>101</v>
      </c>
      <c r="B17" s="46"/>
      <c r="C17" s="46"/>
      <c r="D17" s="46"/>
      <c r="E17" s="14">
        <f>397.9+162.7+221+221+170.7+67</f>
        <v>1240.3</v>
      </c>
    </row>
    <row r="18" spans="1:5" ht="31.8" customHeight="1" x14ac:dyDescent="0.3">
      <c r="A18" s="45" t="s">
        <v>102</v>
      </c>
      <c r="B18" s="46"/>
      <c r="C18" s="46"/>
      <c r="D18" s="46"/>
      <c r="E18" s="14">
        <f>65001.7</f>
        <v>65001.7</v>
      </c>
    </row>
    <row r="19" spans="1:5" ht="29.4" customHeight="1" x14ac:dyDescent="0.3">
      <c r="A19" s="45" t="s">
        <v>103</v>
      </c>
      <c r="B19" s="46"/>
      <c r="C19" s="46"/>
      <c r="D19" s="46"/>
      <c r="E19" s="14">
        <f>30.7+23.3+23.3+49.8+136</f>
        <v>263.10000000000002</v>
      </c>
    </row>
    <row r="20" spans="1:5" ht="41.4" customHeight="1" x14ac:dyDescent="0.3">
      <c r="A20" s="45" t="s">
        <v>104</v>
      </c>
      <c r="B20" s="46"/>
      <c r="C20" s="46"/>
      <c r="D20" s="46"/>
      <c r="E20" s="14">
        <f>42.2</f>
        <v>42.2</v>
      </c>
    </row>
    <row r="21" spans="1:5" ht="59.4" customHeight="1" x14ac:dyDescent="0.3">
      <c r="A21" s="45" t="s">
        <v>105</v>
      </c>
      <c r="B21" s="46"/>
      <c r="C21" s="46"/>
      <c r="D21" s="46"/>
      <c r="E21" s="14">
        <f>7277.6+146.7+146.7+581.1</f>
        <v>8152.1</v>
      </c>
    </row>
    <row r="22" spans="1:5" ht="28.2" customHeight="1" x14ac:dyDescent="0.3">
      <c r="A22" s="45" t="s">
        <v>106</v>
      </c>
      <c r="B22" s="46"/>
      <c r="C22" s="46"/>
      <c r="D22" s="46"/>
      <c r="E22" s="14">
        <f>99.9</f>
        <v>99.9</v>
      </c>
    </row>
    <row r="23" spans="1:5" ht="28.2" customHeight="1" x14ac:dyDescent="0.3">
      <c r="A23" s="45" t="s">
        <v>107</v>
      </c>
      <c r="B23" s="46"/>
      <c r="C23" s="46"/>
      <c r="D23" s="46"/>
      <c r="E23" s="14">
        <f>36987.1</f>
        <v>36987.1</v>
      </c>
    </row>
    <row r="24" spans="1:5" ht="31.8" customHeight="1" x14ac:dyDescent="0.3">
      <c r="A24" s="45" t="s">
        <v>108</v>
      </c>
      <c r="B24" s="46"/>
      <c r="C24" s="46"/>
      <c r="D24" s="46"/>
      <c r="E24" s="14">
        <f>10684+27564.1+27564.1</f>
        <v>65812.2</v>
      </c>
    </row>
    <row r="25" spans="1:5" ht="30" customHeight="1" x14ac:dyDescent="0.3">
      <c r="A25" s="45" t="s">
        <v>110</v>
      </c>
      <c r="B25" s="46"/>
      <c r="C25" s="46"/>
      <c r="D25" s="46"/>
      <c r="E25" s="14">
        <f>0.9+0.9</f>
        <v>1.8</v>
      </c>
    </row>
    <row r="26" spans="1:5" ht="28.2" customHeight="1" x14ac:dyDescent="0.3">
      <c r="A26" s="45" t="s">
        <v>111</v>
      </c>
      <c r="B26" s="46"/>
      <c r="C26" s="46"/>
      <c r="D26" s="46"/>
      <c r="E26" s="14">
        <f>13.9+13.9</f>
        <v>27.8</v>
      </c>
    </row>
    <row r="27" spans="1:5" ht="30" customHeight="1" x14ac:dyDescent="0.3">
      <c r="A27" s="45" t="s">
        <v>102</v>
      </c>
      <c r="B27" s="46"/>
      <c r="C27" s="46"/>
      <c r="D27" s="46"/>
      <c r="E27" s="14">
        <f>41436.8</f>
        <v>41436.800000000003</v>
      </c>
    </row>
    <row r="28" spans="1:5" ht="28.2" customHeight="1" x14ac:dyDescent="0.3">
      <c r="A28" s="45" t="s">
        <v>109</v>
      </c>
      <c r="B28" s="46"/>
      <c r="C28" s="46"/>
      <c r="D28" s="46"/>
      <c r="E28" s="14">
        <v>509.2</v>
      </c>
    </row>
    <row r="29" spans="1:5" ht="31.8" customHeight="1" x14ac:dyDescent="0.3">
      <c r="A29" s="45" t="s">
        <v>102</v>
      </c>
      <c r="B29" s="46"/>
      <c r="C29" s="46"/>
      <c r="D29" s="46"/>
      <c r="E29" s="14">
        <f>41436.8</f>
        <v>41436.800000000003</v>
      </c>
    </row>
    <row r="30" spans="1:5" ht="28.2" customHeight="1" x14ac:dyDescent="0.3">
      <c r="A30" s="45" t="s">
        <v>112</v>
      </c>
      <c r="B30" s="46"/>
      <c r="C30" s="46"/>
      <c r="D30" s="46"/>
      <c r="E30" s="14">
        <f>0.7</f>
        <v>0.7</v>
      </c>
    </row>
    <row r="31" spans="1:5" ht="28.8" customHeight="1" x14ac:dyDescent="0.3">
      <c r="A31" s="45" t="s">
        <v>95</v>
      </c>
      <c r="B31" s="46"/>
      <c r="C31" s="46"/>
      <c r="D31" s="46"/>
      <c r="E31" s="14">
        <f>659.7+657.7</f>
        <v>1317.4</v>
      </c>
    </row>
    <row r="32" spans="1:5" x14ac:dyDescent="0.3">
      <c r="A32" s="45" t="s">
        <v>113</v>
      </c>
      <c r="B32" s="46"/>
      <c r="C32" s="46"/>
      <c r="D32" s="46"/>
      <c r="E32" s="14">
        <v>273.3</v>
      </c>
    </row>
    <row r="33" spans="1:5" ht="42" customHeight="1" x14ac:dyDescent="0.3">
      <c r="A33" s="45" t="s">
        <v>114</v>
      </c>
      <c r="B33" s="46"/>
      <c r="C33" s="46"/>
      <c r="D33" s="46"/>
      <c r="E33" s="14">
        <f>18.2</f>
        <v>18.2</v>
      </c>
    </row>
    <row r="34" spans="1:5" ht="30" customHeight="1" x14ac:dyDescent="0.3">
      <c r="A34" s="45" t="s">
        <v>115</v>
      </c>
      <c r="B34" s="46"/>
      <c r="C34" s="46"/>
      <c r="D34" s="46"/>
      <c r="E34" s="14">
        <f>30.4</f>
        <v>30.4</v>
      </c>
    </row>
    <row r="35" spans="1:5" x14ac:dyDescent="0.3">
      <c r="A35" s="51" t="s">
        <v>5</v>
      </c>
      <c r="B35" s="52"/>
      <c r="C35" s="52"/>
      <c r="D35" s="52"/>
      <c r="E35" s="13">
        <f>'Муниципальные районы'!B28-Учреждения!E5+'Муниципальные районы'!B27</f>
        <v>1653493.21477</v>
      </c>
    </row>
    <row r="36" spans="1:5" x14ac:dyDescent="0.3">
      <c r="A36" s="15"/>
      <c r="B36" s="16"/>
      <c r="C36" s="16"/>
      <c r="D36" s="6"/>
      <c r="E36" s="17"/>
    </row>
    <row r="37" spans="1:5" x14ac:dyDescent="0.3">
      <c r="A37" s="53" t="s">
        <v>14</v>
      </c>
      <c r="B37" s="55" t="s">
        <v>6</v>
      </c>
      <c r="C37" s="56" t="s">
        <v>7</v>
      </c>
      <c r="D37" s="56"/>
      <c r="E37" s="56"/>
    </row>
    <row r="38" spans="1:5" ht="82.8" x14ac:dyDescent="0.3">
      <c r="A38" s="54"/>
      <c r="B38" s="55"/>
      <c r="C38" s="18" t="s">
        <v>8</v>
      </c>
      <c r="D38" s="18" t="s">
        <v>9</v>
      </c>
      <c r="E38" s="18" t="s">
        <v>10</v>
      </c>
    </row>
    <row r="39" spans="1:5" x14ac:dyDescent="0.3">
      <c r="A39" s="21" t="s">
        <v>54</v>
      </c>
      <c r="B39" s="19">
        <v>11820.011399999999</v>
      </c>
      <c r="C39" s="19">
        <v>9343.4123199999995</v>
      </c>
      <c r="D39" s="19">
        <v>1775.86311</v>
      </c>
      <c r="E39" s="19"/>
    </row>
    <row r="40" spans="1:5" x14ac:dyDescent="0.3">
      <c r="A40" s="21" t="s">
        <v>55</v>
      </c>
      <c r="B40" s="19">
        <v>4343.01</v>
      </c>
      <c r="C40" s="19">
        <v>3100</v>
      </c>
      <c r="D40" s="19">
        <v>940</v>
      </c>
      <c r="E40" s="19"/>
    </row>
    <row r="41" spans="1:5" x14ac:dyDescent="0.3">
      <c r="A41" s="21" t="s">
        <v>56</v>
      </c>
      <c r="B41" s="19">
        <v>43767.72653</v>
      </c>
      <c r="C41" s="19">
        <v>13755.76</v>
      </c>
      <c r="D41" s="19">
        <v>2001.367</v>
      </c>
      <c r="E41" s="19"/>
    </row>
    <row r="42" spans="1:5" ht="27.6" x14ac:dyDescent="0.3">
      <c r="A42" s="21" t="s">
        <v>57</v>
      </c>
      <c r="B42" s="19">
        <v>14833.560530000001</v>
      </c>
      <c r="C42" s="19">
        <v>3037.1666700000001</v>
      </c>
      <c r="D42" s="19">
        <v>487.50049000000001</v>
      </c>
      <c r="E42" s="19"/>
    </row>
    <row r="43" spans="1:5" x14ac:dyDescent="0.3">
      <c r="A43" s="21" t="s">
        <v>58</v>
      </c>
      <c r="B43" s="19">
        <v>27354.886549999999</v>
      </c>
      <c r="C43" s="19"/>
      <c r="D43" s="19"/>
      <c r="E43" s="19"/>
    </row>
    <row r="44" spans="1:5" x14ac:dyDescent="0.3">
      <c r="A44" s="21" t="s">
        <v>59</v>
      </c>
      <c r="B44" s="19">
        <v>37708.810149999998</v>
      </c>
      <c r="C44" s="19">
        <v>1000</v>
      </c>
      <c r="D44" s="19"/>
      <c r="E44" s="19"/>
    </row>
    <row r="45" spans="1:5" ht="27.6" x14ac:dyDescent="0.3">
      <c r="A45" s="21" t="s">
        <v>60</v>
      </c>
      <c r="B45" s="19">
        <v>198220.31651</v>
      </c>
      <c r="C45" s="19">
        <v>2030</v>
      </c>
      <c r="D45" s="19">
        <v>705</v>
      </c>
      <c r="E45" s="19"/>
    </row>
    <row r="46" spans="1:5" x14ac:dyDescent="0.3">
      <c r="A46" s="21" t="s">
        <v>61</v>
      </c>
      <c r="B46" s="19">
        <v>865</v>
      </c>
      <c r="C46" s="19">
        <v>555</v>
      </c>
      <c r="D46" s="19">
        <v>300</v>
      </c>
      <c r="E46" s="19"/>
    </row>
    <row r="47" spans="1:5" x14ac:dyDescent="0.3">
      <c r="A47" s="21" t="s">
        <v>62</v>
      </c>
      <c r="B47" s="19">
        <v>34938.703860000001</v>
      </c>
      <c r="C47" s="19">
        <v>2550</v>
      </c>
      <c r="D47" s="19">
        <v>1000</v>
      </c>
      <c r="E47" s="19"/>
    </row>
    <row r="48" spans="1:5" x14ac:dyDescent="0.3">
      <c r="A48" s="21" t="s">
        <v>63</v>
      </c>
      <c r="B48" s="19">
        <v>263799.86057999998</v>
      </c>
      <c r="C48" s="19">
        <v>8632.8931200000006</v>
      </c>
      <c r="D48" s="19">
        <v>2284.4608600000001</v>
      </c>
      <c r="E48" s="19"/>
    </row>
    <row r="49" spans="1:5" x14ac:dyDescent="0.3">
      <c r="A49" s="21" t="s">
        <v>64</v>
      </c>
      <c r="B49" s="19">
        <v>271578.13555000001</v>
      </c>
      <c r="C49" s="19">
        <v>13126.011699999999</v>
      </c>
      <c r="D49" s="19">
        <v>3911.5946899999999</v>
      </c>
      <c r="E49" s="19">
        <v>6002.8070500000003</v>
      </c>
    </row>
    <row r="50" spans="1:5" x14ac:dyDescent="0.3">
      <c r="A50" s="21" t="s">
        <v>65</v>
      </c>
      <c r="B50" s="19">
        <v>156182.78289</v>
      </c>
      <c r="C50" s="19">
        <v>10222.537</v>
      </c>
      <c r="D50" s="19">
        <v>4762.3187200000002</v>
      </c>
      <c r="E50" s="19">
        <v>114513.01698</v>
      </c>
    </row>
    <row r="51" spans="1:5" x14ac:dyDescent="0.3">
      <c r="A51" s="21" t="s">
        <v>66</v>
      </c>
      <c r="B51" s="19">
        <v>56947.001519999998</v>
      </c>
      <c r="C51" s="19">
        <v>1798</v>
      </c>
      <c r="D51" s="19">
        <v>425.60446000000002</v>
      </c>
      <c r="E51" s="19"/>
    </row>
    <row r="52" spans="1:5" ht="27.6" x14ac:dyDescent="0.3">
      <c r="A52" s="21" t="s">
        <v>67</v>
      </c>
      <c r="B52" s="19">
        <v>60652.864220000003</v>
      </c>
      <c r="C52" s="19">
        <v>42069</v>
      </c>
      <c r="D52" s="19">
        <v>17095</v>
      </c>
      <c r="E52" s="19"/>
    </row>
    <row r="53" spans="1:5" x14ac:dyDescent="0.3">
      <c r="A53" s="21" t="s">
        <v>68</v>
      </c>
      <c r="B53" s="19">
        <v>7593.40506</v>
      </c>
      <c r="C53" s="19">
        <v>605</v>
      </c>
      <c r="D53" s="19"/>
      <c r="E53" s="19"/>
    </row>
    <row r="54" spans="1:5" x14ac:dyDescent="0.3">
      <c r="A54" s="21" t="s">
        <v>69</v>
      </c>
      <c r="B54" s="19">
        <v>6822.4581699999999</v>
      </c>
      <c r="C54" s="19">
        <v>2090.2383599999998</v>
      </c>
      <c r="D54" s="19">
        <v>1013.80648</v>
      </c>
      <c r="E54" s="19"/>
    </row>
    <row r="55" spans="1:5" x14ac:dyDescent="0.3">
      <c r="A55" s="21" t="s">
        <v>70</v>
      </c>
      <c r="B55" s="19">
        <v>6031.6387500000001</v>
      </c>
      <c r="C55" s="19">
        <v>4913.1383400000004</v>
      </c>
      <c r="D55" s="19">
        <v>872.14943000000005</v>
      </c>
      <c r="E55" s="19"/>
    </row>
    <row r="56" spans="1:5" x14ac:dyDescent="0.3">
      <c r="A56" s="21" t="s">
        <v>71</v>
      </c>
      <c r="B56" s="19">
        <v>2840.4403499999999</v>
      </c>
      <c r="C56" s="19">
        <v>1906.6171999999999</v>
      </c>
      <c r="D56" s="19">
        <v>662.37175999999999</v>
      </c>
      <c r="E56" s="19"/>
    </row>
    <row r="57" spans="1:5" ht="27.6" x14ac:dyDescent="0.3">
      <c r="A57" s="21" t="s">
        <v>72</v>
      </c>
      <c r="B57" s="19">
        <v>27518.284060000002</v>
      </c>
      <c r="C57" s="19">
        <v>15254.133</v>
      </c>
      <c r="D57" s="19">
        <v>4375.6940000000004</v>
      </c>
      <c r="E57" s="19">
        <v>5581.6369100000002</v>
      </c>
    </row>
    <row r="58" spans="1:5" x14ac:dyDescent="0.3">
      <c r="A58" s="21" t="s">
        <v>73</v>
      </c>
      <c r="B58" s="19">
        <v>4652.5810000000001</v>
      </c>
      <c r="C58" s="19"/>
      <c r="D58" s="19"/>
      <c r="E58" s="19"/>
    </row>
    <row r="59" spans="1:5" x14ac:dyDescent="0.3">
      <c r="A59" s="21" t="s">
        <v>74</v>
      </c>
      <c r="B59" s="19">
        <v>50000</v>
      </c>
      <c r="C59" s="19"/>
      <c r="D59" s="19"/>
      <c r="E59" s="19"/>
    </row>
    <row r="60" spans="1:5" x14ac:dyDescent="0.3">
      <c r="A60" s="21" t="s">
        <v>75</v>
      </c>
      <c r="B60" s="19">
        <v>3312</v>
      </c>
      <c r="C60" s="19">
        <v>2712</v>
      </c>
      <c r="D60" s="19">
        <v>570</v>
      </c>
      <c r="E60" s="19"/>
    </row>
    <row r="61" spans="1:5" x14ac:dyDescent="0.3">
      <c r="A61" s="21" t="s">
        <v>76</v>
      </c>
      <c r="B61" s="19">
        <v>728.279</v>
      </c>
      <c r="C61" s="19">
        <v>728.279</v>
      </c>
      <c r="D61" s="19"/>
      <c r="E61" s="19"/>
    </row>
    <row r="62" spans="1:5" x14ac:dyDescent="0.3">
      <c r="A62" s="21" t="s">
        <v>77</v>
      </c>
      <c r="B62" s="19">
        <v>1205</v>
      </c>
      <c r="C62" s="19">
        <v>1000</v>
      </c>
      <c r="D62" s="19">
        <v>100</v>
      </c>
      <c r="E62" s="19"/>
    </row>
    <row r="63" spans="1:5" x14ac:dyDescent="0.3">
      <c r="A63" s="21" t="s">
        <v>78</v>
      </c>
      <c r="B63" s="19">
        <v>3106</v>
      </c>
      <c r="C63" s="19">
        <v>2128</v>
      </c>
      <c r="D63" s="19">
        <v>828</v>
      </c>
      <c r="E63" s="19"/>
    </row>
    <row r="64" spans="1:5" x14ac:dyDescent="0.3">
      <c r="A64" s="21" t="s">
        <v>79</v>
      </c>
      <c r="B64" s="19">
        <v>755.74</v>
      </c>
      <c r="C64" s="19">
        <v>460</v>
      </c>
      <c r="D64" s="19">
        <v>220</v>
      </c>
      <c r="E64" s="19"/>
    </row>
    <row r="65" spans="1:5" x14ac:dyDescent="0.3">
      <c r="A65" s="21" t="s">
        <v>80</v>
      </c>
      <c r="B65" s="19">
        <v>251</v>
      </c>
      <c r="C65" s="19">
        <v>100</v>
      </c>
      <c r="D65" s="19">
        <v>90</v>
      </c>
      <c r="E65" s="19"/>
    </row>
    <row r="66" spans="1:5" x14ac:dyDescent="0.3">
      <c r="A66" s="21" t="s">
        <v>81</v>
      </c>
      <c r="B66" s="19">
        <v>2455.8042999999998</v>
      </c>
      <c r="C66" s="19">
        <v>1912.44615</v>
      </c>
      <c r="D66" s="19">
        <v>543.35815000000002</v>
      </c>
      <c r="E66" s="19"/>
    </row>
    <row r="67" spans="1:5" x14ac:dyDescent="0.3">
      <c r="A67" s="21" t="s">
        <v>82</v>
      </c>
      <c r="B67" s="19">
        <v>491895.1422</v>
      </c>
      <c r="C67" s="19"/>
      <c r="D67" s="19">
        <v>340</v>
      </c>
      <c r="E67" s="19"/>
    </row>
    <row r="68" spans="1:5" x14ac:dyDescent="0.3">
      <c r="A68" s="21" t="s">
        <v>83</v>
      </c>
      <c r="B68" s="19">
        <v>4117.5020000000004</v>
      </c>
      <c r="C68" s="19">
        <v>1295.021</v>
      </c>
      <c r="D68" s="19">
        <v>362.221</v>
      </c>
      <c r="E68" s="19"/>
    </row>
    <row r="69" spans="1:5" x14ac:dyDescent="0.3">
      <c r="A69" s="21" t="s">
        <v>84</v>
      </c>
      <c r="B69" s="19">
        <v>31085.1895</v>
      </c>
      <c r="C69" s="19">
        <v>1893.6</v>
      </c>
      <c r="D69" s="19">
        <v>371.2</v>
      </c>
      <c r="E69" s="19"/>
    </row>
    <row r="70" spans="1:5" x14ac:dyDescent="0.3">
      <c r="A70" s="21" t="s">
        <v>85</v>
      </c>
      <c r="B70" s="19">
        <v>26159.778829999999</v>
      </c>
      <c r="C70" s="19">
        <v>6118.9043300000003</v>
      </c>
      <c r="D70" s="19">
        <v>1674.91317</v>
      </c>
      <c r="E70" s="19">
        <v>240</v>
      </c>
    </row>
    <row r="71" spans="1:5" x14ac:dyDescent="0.3">
      <c r="A71" s="21" t="s">
        <v>86</v>
      </c>
      <c r="B71" s="19">
        <v>2888.9787999999999</v>
      </c>
      <c r="C71" s="19">
        <v>1486.4138</v>
      </c>
      <c r="D71" s="19"/>
      <c r="E71" s="19"/>
    </row>
    <row r="72" spans="1:5" x14ac:dyDescent="0.3">
      <c r="A72" s="21" t="s">
        <v>87</v>
      </c>
      <c r="B72" s="19">
        <v>1259.1469999999999</v>
      </c>
      <c r="C72" s="19">
        <v>820</v>
      </c>
      <c r="D72" s="19">
        <v>271.23399999999998</v>
      </c>
      <c r="E72" s="19"/>
    </row>
    <row r="73" spans="1:5" x14ac:dyDescent="0.3">
      <c r="A73" s="21" t="s">
        <v>88</v>
      </c>
      <c r="B73" s="19">
        <v>1791.9068</v>
      </c>
      <c r="C73" s="19">
        <v>1401.6378</v>
      </c>
      <c r="D73" s="19">
        <v>189.369</v>
      </c>
      <c r="E73" s="19"/>
    </row>
    <row r="74" spans="1:5" x14ac:dyDescent="0.3">
      <c r="A74" s="21" t="s">
        <v>89</v>
      </c>
      <c r="B74" s="19">
        <v>14849.828320000001</v>
      </c>
      <c r="C74" s="19">
        <v>2050</v>
      </c>
      <c r="D74" s="19">
        <v>530</v>
      </c>
      <c r="E74" s="19"/>
    </row>
    <row r="75" spans="1:5" x14ac:dyDescent="0.3">
      <c r="A75" s="21" t="s">
        <v>90</v>
      </c>
      <c r="B75" s="19">
        <v>30.71</v>
      </c>
      <c r="C75" s="19"/>
      <c r="D75" s="19"/>
      <c r="E75" s="19"/>
    </row>
    <row r="76" spans="1:5" x14ac:dyDescent="0.3">
      <c r="A76" s="21" t="s">
        <v>91</v>
      </c>
      <c r="B76" s="19">
        <v>407.85237999999998</v>
      </c>
      <c r="C76" s="19">
        <v>242.19389000000001</v>
      </c>
      <c r="D76" s="19">
        <v>59.777459999999998</v>
      </c>
      <c r="E76" s="19"/>
    </row>
    <row r="77" spans="1:5" x14ac:dyDescent="0.3">
      <c r="A77" s="21" t="s">
        <v>92</v>
      </c>
      <c r="B77" s="19">
        <v>450.5</v>
      </c>
      <c r="C77" s="19">
        <v>300</v>
      </c>
      <c r="D77" s="19"/>
      <c r="E77" s="19"/>
    </row>
    <row r="78" spans="1:5" x14ac:dyDescent="0.3">
      <c r="A78" s="23" t="s">
        <v>93</v>
      </c>
      <c r="B78" s="20">
        <v>1875221.83681</v>
      </c>
      <c r="C78" s="20">
        <v>160637.40367999999</v>
      </c>
      <c r="D78" s="20">
        <v>48762.803780000002</v>
      </c>
      <c r="E78" s="20">
        <v>126337.46094</v>
      </c>
    </row>
  </sheetData>
  <mergeCells count="35">
    <mergeCell ref="A1:E1"/>
    <mergeCell ref="A2:E2"/>
    <mergeCell ref="A5:D5"/>
    <mergeCell ref="A35:D35"/>
    <mergeCell ref="A37:A38"/>
    <mergeCell ref="B37:B38"/>
    <mergeCell ref="C37:E37"/>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view="pageBreakPreview" topLeftCell="A25" zoomScale="86" zoomScaleNormal="100" zoomScaleSheetLayoutView="86" workbookViewId="0">
      <selection activeCell="B29" sqref="B29"/>
    </sheetView>
  </sheetViews>
  <sheetFormatPr defaultRowHeight="14.4" x14ac:dyDescent="0.3"/>
  <cols>
    <col min="1" max="1" width="38.33203125" customWidth="1"/>
    <col min="2" max="2" width="13.109375" customWidth="1"/>
    <col min="3" max="3" width="12.77734375" customWidth="1"/>
    <col min="4" max="4" width="13" customWidth="1"/>
    <col min="5" max="7" width="13.109375" customWidth="1"/>
    <col min="8" max="10" width="12.6640625" customWidth="1"/>
    <col min="11" max="11" width="11" customWidth="1"/>
    <col min="12" max="12" width="13.44140625" customWidth="1"/>
    <col min="13" max="14" width="12.77734375" customWidth="1"/>
    <col min="15" max="15" width="13" customWidth="1"/>
    <col min="16" max="16" width="9.88671875" customWidth="1"/>
  </cols>
  <sheetData>
    <row r="1" spans="1:20" s="29" customFormat="1" ht="15.6" x14ac:dyDescent="0.3">
      <c r="A1" s="43" t="s">
        <v>53</v>
      </c>
      <c r="C1" s="30" t="s">
        <v>13</v>
      </c>
    </row>
    <row r="2" spans="1:20" x14ac:dyDescent="0.3">
      <c r="A2" s="38" t="str">
        <f>TEXT(EndData2,"[$-FC19]ДД.ММ.ГГГ")</f>
        <v>01.11.2018</v>
      </c>
      <c r="B2" s="38">
        <f>A2+1</f>
        <v>43406</v>
      </c>
      <c r="C2" s="44" t="str">
        <f>TEXT(B2,"[$-FC19]ДД.ММ.ГГГ")</f>
        <v>02.11.2018</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66.599999999999994" x14ac:dyDescent="0.3">
      <c r="A4" s="25" t="s">
        <v>31</v>
      </c>
      <c r="B4" s="40">
        <v>13514.133169999999</v>
      </c>
      <c r="C4" s="40"/>
      <c r="D4" s="40"/>
      <c r="E4" s="40"/>
      <c r="F4" s="40"/>
      <c r="G4" s="40"/>
      <c r="H4" s="40"/>
      <c r="I4" s="40"/>
      <c r="J4" s="40"/>
      <c r="K4" s="40"/>
      <c r="L4" s="40"/>
      <c r="M4" s="40"/>
      <c r="N4" s="40"/>
      <c r="O4" s="40"/>
      <c r="P4" s="26">
        <v>13514.133169999999</v>
      </c>
      <c r="Q4" s="27"/>
      <c r="R4" s="27"/>
      <c r="S4" s="27"/>
      <c r="T4" s="27"/>
    </row>
    <row r="5" spans="1:20" ht="106.2" x14ac:dyDescent="0.3">
      <c r="A5" s="25" t="s">
        <v>32</v>
      </c>
      <c r="B5" s="40">
        <v>1861.175</v>
      </c>
      <c r="C5" s="40">
        <v>155.69999999999999</v>
      </c>
      <c r="D5" s="40"/>
      <c r="E5" s="40">
        <v>65.741659999999996</v>
      </c>
      <c r="F5" s="40"/>
      <c r="G5" s="40">
        <v>2572.00612</v>
      </c>
      <c r="H5" s="40"/>
      <c r="I5" s="40"/>
      <c r="J5" s="40">
        <v>100</v>
      </c>
      <c r="K5" s="40"/>
      <c r="L5" s="40"/>
      <c r="M5" s="40">
        <v>-350</v>
      </c>
      <c r="N5" s="40"/>
      <c r="O5" s="40"/>
      <c r="P5" s="26">
        <v>4404.6227799999997</v>
      </c>
      <c r="Q5" s="27"/>
      <c r="R5" s="27"/>
      <c r="S5" s="27"/>
      <c r="T5" s="27"/>
    </row>
    <row r="6" spans="1:20" ht="40.200000000000003" x14ac:dyDescent="0.3">
      <c r="A6" s="25" t="s">
        <v>33</v>
      </c>
      <c r="B6" s="40">
        <v>4414.3049799999999</v>
      </c>
      <c r="C6" s="40"/>
      <c r="D6" s="40">
        <v>5306.2044999999998</v>
      </c>
      <c r="E6" s="40"/>
      <c r="F6" s="40"/>
      <c r="G6" s="40"/>
      <c r="H6" s="40"/>
      <c r="I6" s="40"/>
      <c r="J6" s="40"/>
      <c r="K6" s="40"/>
      <c r="L6" s="40"/>
      <c r="M6" s="40"/>
      <c r="N6" s="40"/>
      <c r="O6" s="40"/>
      <c r="P6" s="26">
        <v>9720.5094800000006</v>
      </c>
      <c r="Q6" s="27"/>
      <c r="R6" s="27"/>
      <c r="S6" s="27"/>
      <c r="T6" s="27"/>
    </row>
    <row r="7" spans="1:20" ht="79.8" x14ac:dyDescent="0.3">
      <c r="A7" s="25" t="s">
        <v>34</v>
      </c>
      <c r="B7" s="40">
        <v>119.2</v>
      </c>
      <c r="C7" s="40"/>
      <c r="D7" s="40"/>
      <c r="E7" s="40"/>
      <c r="F7" s="40"/>
      <c r="G7" s="40"/>
      <c r="H7" s="40"/>
      <c r="I7" s="40"/>
      <c r="J7" s="40">
        <v>27.724</v>
      </c>
      <c r="K7" s="40">
        <v>3.1080000000000001</v>
      </c>
      <c r="L7" s="40"/>
      <c r="M7" s="40"/>
      <c r="N7" s="40">
        <v>12.3</v>
      </c>
      <c r="O7" s="40"/>
      <c r="P7" s="26">
        <v>162.33199999999999</v>
      </c>
      <c r="Q7" s="27"/>
      <c r="R7" s="27"/>
      <c r="S7" s="27"/>
      <c r="T7" s="27"/>
    </row>
    <row r="8" spans="1:20" ht="53.4" x14ac:dyDescent="0.3">
      <c r="A8" s="25" t="s">
        <v>35</v>
      </c>
      <c r="B8" s="40"/>
      <c r="C8" s="40">
        <v>275</v>
      </c>
      <c r="D8" s="40">
        <v>200</v>
      </c>
      <c r="E8" s="40">
        <v>205.87</v>
      </c>
      <c r="F8" s="40">
        <v>71</v>
      </c>
      <c r="G8" s="40">
        <v>387</v>
      </c>
      <c r="H8" s="40">
        <v>48</v>
      </c>
      <c r="I8" s="40">
        <v>40</v>
      </c>
      <c r="J8" s="40">
        <v>270.084</v>
      </c>
      <c r="K8" s="40"/>
      <c r="L8" s="40">
        <v>70.048000000000002</v>
      </c>
      <c r="M8" s="40">
        <v>80</v>
      </c>
      <c r="N8" s="40">
        <v>70.159000000000006</v>
      </c>
      <c r="O8" s="40">
        <v>69.777000000000001</v>
      </c>
      <c r="P8" s="26">
        <v>1786.9380000000001</v>
      </c>
      <c r="Q8" s="27"/>
      <c r="R8" s="27"/>
      <c r="S8" s="27"/>
      <c r="T8" s="27"/>
    </row>
    <row r="9" spans="1:20" ht="79.8" x14ac:dyDescent="0.3">
      <c r="A9" s="25" t="s">
        <v>36</v>
      </c>
      <c r="B9" s="40"/>
      <c r="C9" s="40">
        <v>140</v>
      </c>
      <c r="D9" s="40">
        <v>142</v>
      </c>
      <c r="E9" s="40">
        <v>73.34</v>
      </c>
      <c r="F9" s="40">
        <v>25</v>
      </c>
      <c r="G9" s="40">
        <v>176</v>
      </c>
      <c r="H9" s="40">
        <v>64.716999999999999</v>
      </c>
      <c r="I9" s="40">
        <v>130</v>
      </c>
      <c r="J9" s="40">
        <v>293.55799999999999</v>
      </c>
      <c r="K9" s="40"/>
      <c r="L9" s="40">
        <v>16.5</v>
      </c>
      <c r="M9" s="40">
        <v>-37.643160000000002</v>
      </c>
      <c r="N9" s="40">
        <v>36.712000000000003</v>
      </c>
      <c r="O9" s="40">
        <v>35.389000000000003</v>
      </c>
      <c r="P9" s="26">
        <v>1095.57284</v>
      </c>
      <c r="Q9" s="27"/>
      <c r="R9" s="27"/>
      <c r="S9" s="27"/>
      <c r="T9" s="27"/>
    </row>
    <row r="10" spans="1:20" ht="79.8" x14ac:dyDescent="0.3">
      <c r="A10" s="25" t="s">
        <v>37</v>
      </c>
      <c r="B10" s="40"/>
      <c r="C10" s="40"/>
      <c r="D10" s="40"/>
      <c r="E10" s="40"/>
      <c r="F10" s="40"/>
      <c r="G10" s="40">
        <v>18.754000000000001</v>
      </c>
      <c r="H10" s="40"/>
      <c r="I10" s="40"/>
      <c r="J10" s="40">
        <v>37.299999999999997</v>
      </c>
      <c r="K10" s="40"/>
      <c r="L10" s="40"/>
      <c r="M10" s="40">
        <v>9.5</v>
      </c>
      <c r="N10" s="40"/>
      <c r="O10" s="40"/>
      <c r="P10" s="26">
        <v>65.554000000000002</v>
      </c>
      <c r="Q10" s="27"/>
      <c r="R10" s="27"/>
      <c r="S10" s="27"/>
      <c r="T10" s="27"/>
    </row>
    <row r="11" spans="1:20" ht="317.39999999999998" x14ac:dyDescent="0.3">
      <c r="A11" s="25" t="s">
        <v>38</v>
      </c>
      <c r="B11" s="40"/>
      <c r="C11" s="40">
        <v>12201.14868</v>
      </c>
      <c r="D11" s="40">
        <v>2100</v>
      </c>
      <c r="E11" s="40">
        <v>1787</v>
      </c>
      <c r="F11" s="40"/>
      <c r="G11" s="40">
        <v>2760</v>
      </c>
      <c r="H11" s="40">
        <v>827.76472000000001</v>
      </c>
      <c r="I11" s="40">
        <v>156</v>
      </c>
      <c r="J11" s="40">
        <v>6100</v>
      </c>
      <c r="K11" s="40"/>
      <c r="L11" s="40">
        <v>1249.546</v>
      </c>
      <c r="M11" s="40">
        <v>1426.8</v>
      </c>
      <c r="N11" s="40"/>
      <c r="O11" s="40"/>
      <c r="P11" s="26">
        <v>28608.259399999999</v>
      </c>
      <c r="Q11" s="27"/>
      <c r="R11" s="27"/>
      <c r="S11" s="27"/>
      <c r="T11" s="27"/>
    </row>
    <row r="12" spans="1:20" ht="159" x14ac:dyDescent="0.3">
      <c r="A12" s="25" t="s">
        <v>39</v>
      </c>
      <c r="B12" s="40"/>
      <c r="C12" s="40"/>
      <c r="D12" s="40">
        <v>27427.55416</v>
      </c>
      <c r="E12" s="40">
        <v>15000</v>
      </c>
      <c r="F12" s="40"/>
      <c r="G12" s="40">
        <v>27692.839199999999</v>
      </c>
      <c r="H12" s="40">
        <v>11694.63955</v>
      </c>
      <c r="I12" s="40">
        <v>4505</v>
      </c>
      <c r="J12" s="40">
        <v>23255.71</v>
      </c>
      <c r="K12" s="40"/>
      <c r="L12" s="40"/>
      <c r="M12" s="40"/>
      <c r="N12" s="40"/>
      <c r="O12" s="40"/>
      <c r="P12" s="26">
        <v>109575.74291</v>
      </c>
      <c r="Q12" s="27"/>
      <c r="R12" s="27"/>
      <c r="S12" s="27"/>
      <c r="T12" s="27"/>
    </row>
    <row r="13" spans="1:20" ht="93" x14ac:dyDescent="0.3">
      <c r="A13" s="25" t="s">
        <v>40</v>
      </c>
      <c r="B13" s="40"/>
      <c r="C13" s="40"/>
      <c r="D13" s="40">
        <v>1854.94157</v>
      </c>
      <c r="E13" s="40">
        <v>800</v>
      </c>
      <c r="F13" s="40"/>
      <c r="G13" s="40">
        <v>827.76</v>
      </c>
      <c r="H13" s="40">
        <v>1157.23</v>
      </c>
      <c r="I13" s="40"/>
      <c r="J13" s="40"/>
      <c r="K13" s="40"/>
      <c r="L13" s="40"/>
      <c r="M13" s="40">
        <v>-1720.46</v>
      </c>
      <c r="N13" s="40"/>
      <c r="O13" s="40"/>
      <c r="P13" s="26">
        <v>2919.4715700000002</v>
      </c>
      <c r="Q13" s="27"/>
      <c r="R13" s="27"/>
      <c r="S13" s="27"/>
      <c r="T13" s="27"/>
    </row>
    <row r="14" spans="1:20" ht="132.6" x14ac:dyDescent="0.3">
      <c r="A14" s="25" t="s">
        <v>41</v>
      </c>
      <c r="B14" s="40">
        <v>29.792000000000002</v>
      </c>
      <c r="C14" s="40"/>
      <c r="D14" s="40"/>
      <c r="E14" s="40"/>
      <c r="F14" s="40"/>
      <c r="G14" s="40"/>
      <c r="H14" s="40">
        <v>3.1429999999999998</v>
      </c>
      <c r="I14" s="40"/>
      <c r="J14" s="40">
        <v>3.29758</v>
      </c>
      <c r="K14" s="40"/>
      <c r="L14" s="40"/>
      <c r="M14" s="40"/>
      <c r="N14" s="40"/>
      <c r="O14" s="40"/>
      <c r="P14" s="26">
        <v>36.232579999999999</v>
      </c>
      <c r="Q14" s="27"/>
      <c r="R14" s="27"/>
      <c r="S14" s="27"/>
      <c r="T14" s="27"/>
    </row>
    <row r="15" spans="1:20" ht="79.8" x14ac:dyDescent="0.3">
      <c r="A15" s="25" t="s">
        <v>42</v>
      </c>
      <c r="B15" s="40"/>
      <c r="C15" s="40"/>
      <c r="D15" s="40"/>
      <c r="E15" s="40"/>
      <c r="F15" s="40"/>
      <c r="G15" s="40"/>
      <c r="H15" s="40"/>
      <c r="I15" s="40"/>
      <c r="J15" s="40"/>
      <c r="K15" s="40"/>
      <c r="L15" s="40"/>
      <c r="M15" s="40">
        <v>-150</v>
      </c>
      <c r="N15" s="40"/>
      <c r="O15" s="40"/>
      <c r="P15" s="26">
        <v>-150</v>
      </c>
      <c r="Q15" s="27"/>
      <c r="R15" s="27"/>
      <c r="S15" s="27"/>
      <c r="T15" s="27"/>
    </row>
    <row r="16" spans="1:20" ht="119.4" x14ac:dyDescent="0.3">
      <c r="A16" s="25" t="s">
        <v>43</v>
      </c>
      <c r="B16" s="40"/>
      <c r="C16" s="40"/>
      <c r="D16" s="40">
        <v>352</v>
      </c>
      <c r="E16" s="40">
        <v>195.5</v>
      </c>
      <c r="F16" s="40"/>
      <c r="G16" s="40">
        <v>60</v>
      </c>
      <c r="H16" s="40">
        <v>41.5</v>
      </c>
      <c r="I16" s="40">
        <v>47.6</v>
      </c>
      <c r="J16" s="40">
        <v>546</v>
      </c>
      <c r="K16" s="40"/>
      <c r="L16" s="40"/>
      <c r="M16" s="40"/>
      <c r="N16" s="40"/>
      <c r="O16" s="40"/>
      <c r="P16" s="26">
        <v>1242.5999999999999</v>
      </c>
      <c r="Q16" s="27"/>
      <c r="R16" s="27"/>
      <c r="S16" s="27"/>
      <c r="T16" s="27"/>
    </row>
    <row r="17" spans="1:20" ht="119.4" x14ac:dyDescent="0.3">
      <c r="A17" s="25" t="s">
        <v>44</v>
      </c>
      <c r="B17" s="40"/>
      <c r="C17" s="40"/>
      <c r="D17" s="40">
        <v>10390.129919999999</v>
      </c>
      <c r="E17" s="40">
        <v>1000</v>
      </c>
      <c r="F17" s="40"/>
      <c r="G17" s="40">
        <v>973</v>
      </c>
      <c r="H17" s="40">
        <v>2717.75</v>
      </c>
      <c r="I17" s="40"/>
      <c r="J17" s="40">
        <v>37039.68</v>
      </c>
      <c r="K17" s="40"/>
      <c r="L17" s="40"/>
      <c r="M17" s="40"/>
      <c r="N17" s="40"/>
      <c r="O17" s="40"/>
      <c r="P17" s="26">
        <v>52120.55992</v>
      </c>
      <c r="Q17" s="27"/>
      <c r="R17" s="27"/>
      <c r="S17" s="27"/>
      <c r="T17" s="27"/>
    </row>
    <row r="18" spans="1:20" ht="66.599999999999994" x14ac:dyDescent="0.3">
      <c r="A18" s="25" t="s">
        <v>45</v>
      </c>
      <c r="B18" s="40">
        <v>74638.183600000004</v>
      </c>
      <c r="C18" s="40">
        <v>12223.49921</v>
      </c>
      <c r="D18" s="40">
        <v>1432.5830000000001</v>
      </c>
      <c r="E18" s="40">
        <v>766</v>
      </c>
      <c r="F18" s="40"/>
      <c r="G18" s="40">
        <v>2300</v>
      </c>
      <c r="H18" s="40">
        <v>275.18</v>
      </c>
      <c r="I18" s="40">
        <v>40</v>
      </c>
      <c r="J18" s="40">
        <v>1502.97102</v>
      </c>
      <c r="K18" s="40">
        <v>310</v>
      </c>
      <c r="L18" s="40">
        <v>400</v>
      </c>
      <c r="M18" s="40">
        <v>700</v>
      </c>
      <c r="N18" s="40">
        <v>1519.2239400000001</v>
      </c>
      <c r="O18" s="40">
        <v>906.03300000000002</v>
      </c>
      <c r="P18" s="26">
        <v>97013.673769999994</v>
      </c>
      <c r="Q18" s="27"/>
      <c r="R18" s="27"/>
      <c r="S18" s="27"/>
      <c r="T18" s="27"/>
    </row>
    <row r="19" spans="1:20" ht="93" x14ac:dyDescent="0.3">
      <c r="A19" s="25" t="s">
        <v>46</v>
      </c>
      <c r="B19" s="40"/>
      <c r="C19" s="40"/>
      <c r="D19" s="40">
        <v>274.5</v>
      </c>
      <c r="E19" s="40">
        <v>50</v>
      </c>
      <c r="F19" s="40"/>
      <c r="G19" s="40">
        <v>200.55</v>
      </c>
      <c r="H19" s="40">
        <v>84.257000000000005</v>
      </c>
      <c r="I19" s="40">
        <v>9.6649999999999991</v>
      </c>
      <c r="J19" s="40">
        <v>402.79399999999998</v>
      </c>
      <c r="K19" s="40"/>
      <c r="L19" s="40"/>
      <c r="M19" s="40"/>
      <c r="N19" s="40"/>
      <c r="O19" s="40"/>
      <c r="P19" s="26">
        <v>1021.766</v>
      </c>
      <c r="Q19" s="27"/>
      <c r="R19" s="27"/>
      <c r="S19" s="27"/>
      <c r="T19" s="27"/>
    </row>
    <row r="20" spans="1:20" ht="66.599999999999994" x14ac:dyDescent="0.3">
      <c r="A20" s="25" t="s">
        <v>47</v>
      </c>
      <c r="B20" s="40"/>
      <c r="C20" s="40">
        <v>1818.6010799999999</v>
      </c>
      <c r="D20" s="40"/>
      <c r="E20" s="40"/>
      <c r="F20" s="40"/>
      <c r="G20" s="40">
        <v>24.791329999999999</v>
      </c>
      <c r="H20" s="40"/>
      <c r="I20" s="40"/>
      <c r="J20" s="40">
        <v>334.02699999999999</v>
      </c>
      <c r="K20" s="40"/>
      <c r="L20" s="40"/>
      <c r="M20" s="40"/>
      <c r="N20" s="40"/>
      <c r="O20" s="40"/>
      <c r="P20" s="26">
        <v>2177.41941</v>
      </c>
      <c r="Q20" s="27"/>
      <c r="R20" s="27"/>
      <c r="S20" s="27"/>
      <c r="T20" s="27"/>
    </row>
    <row r="21" spans="1:20" ht="79.8" x14ac:dyDescent="0.3">
      <c r="A21" s="25" t="s">
        <v>48</v>
      </c>
      <c r="B21" s="40">
        <v>46589.995459999998</v>
      </c>
      <c r="C21" s="40"/>
      <c r="D21" s="40"/>
      <c r="E21" s="40"/>
      <c r="F21" s="40"/>
      <c r="G21" s="40"/>
      <c r="H21" s="40"/>
      <c r="I21" s="40"/>
      <c r="J21" s="40"/>
      <c r="K21" s="40"/>
      <c r="L21" s="40"/>
      <c r="M21" s="40"/>
      <c r="N21" s="40"/>
      <c r="O21" s="40"/>
      <c r="P21" s="26">
        <v>46589.995459999998</v>
      </c>
      <c r="Q21" s="27"/>
      <c r="R21" s="27"/>
      <c r="S21" s="27"/>
      <c r="T21" s="27"/>
    </row>
    <row r="22" spans="1:20" ht="172.2" x14ac:dyDescent="0.3">
      <c r="A22" s="25" t="s">
        <v>49</v>
      </c>
      <c r="B22" s="40">
        <v>250.54</v>
      </c>
      <c r="C22" s="40"/>
      <c r="D22" s="40"/>
      <c r="E22" s="40"/>
      <c r="F22" s="40"/>
      <c r="G22" s="40"/>
      <c r="H22" s="40"/>
      <c r="I22" s="40"/>
      <c r="J22" s="40">
        <v>59.335999999999999</v>
      </c>
      <c r="K22" s="40"/>
      <c r="L22" s="40"/>
      <c r="M22" s="40"/>
      <c r="N22" s="40"/>
      <c r="O22" s="40"/>
      <c r="P22" s="26">
        <v>309.87599999999998</v>
      </c>
      <c r="Q22" s="27"/>
      <c r="R22" s="27"/>
      <c r="S22" s="27"/>
      <c r="T22" s="27"/>
    </row>
    <row r="23" spans="1:20" ht="119.4" x14ac:dyDescent="0.3">
      <c r="A23" s="25" t="s">
        <v>50</v>
      </c>
      <c r="B23" s="40"/>
      <c r="C23" s="40">
        <v>1944.5640000000001</v>
      </c>
      <c r="D23" s="40"/>
      <c r="E23" s="40"/>
      <c r="F23" s="40"/>
      <c r="G23" s="40"/>
      <c r="H23" s="40"/>
      <c r="I23" s="40"/>
      <c r="J23" s="40"/>
      <c r="K23" s="40"/>
      <c r="L23" s="40"/>
      <c r="M23" s="40"/>
      <c r="N23" s="40"/>
      <c r="O23" s="40"/>
      <c r="P23" s="26">
        <v>1944.5640000000001</v>
      </c>
      <c r="Q23" s="27"/>
      <c r="R23" s="27"/>
      <c r="S23" s="27"/>
      <c r="T23" s="27"/>
    </row>
    <row r="24" spans="1:20" ht="53.4" x14ac:dyDescent="0.3">
      <c r="A24" s="25" t="s">
        <v>51</v>
      </c>
      <c r="B24" s="40"/>
      <c r="C24" s="40"/>
      <c r="D24" s="40"/>
      <c r="E24" s="40"/>
      <c r="F24" s="40"/>
      <c r="G24" s="40"/>
      <c r="H24" s="40"/>
      <c r="I24" s="40"/>
      <c r="J24" s="40">
        <v>3207.2546699999998</v>
      </c>
      <c r="K24" s="40"/>
      <c r="L24" s="40"/>
      <c r="M24" s="40"/>
      <c r="N24" s="40"/>
      <c r="O24" s="40"/>
      <c r="P24" s="26">
        <v>3207.2546699999998</v>
      </c>
      <c r="Q24" s="27"/>
      <c r="R24" s="27"/>
      <c r="S24" s="27"/>
      <c r="T24" s="27"/>
    </row>
    <row r="25" spans="1:20" x14ac:dyDescent="0.3">
      <c r="A25" s="33" t="s">
        <v>52</v>
      </c>
      <c r="B25" s="41">
        <v>141417.32420999999</v>
      </c>
      <c r="C25" s="41">
        <v>28758.51297</v>
      </c>
      <c r="D25" s="41">
        <v>49479.91315</v>
      </c>
      <c r="E25" s="41">
        <v>19943.451659999999</v>
      </c>
      <c r="F25" s="41">
        <v>96</v>
      </c>
      <c r="G25" s="41">
        <v>37992.700649999999</v>
      </c>
      <c r="H25" s="41">
        <v>16914.181270000001</v>
      </c>
      <c r="I25" s="41">
        <v>4928.2650000000003</v>
      </c>
      <c r="J25" s="41">
        <v>73179.736269999994</v>
      </c>
      <c r="K25" s="41">
        <v>313.108</v>
      </c>
      <c r="L25" s="41">
        <v>1736.0940000000001</v>
      </c>
      <c r="M25" s="41">
        <v>-41.803159999999998</v>
      </c>
      <c r="N25" s="41">
        <v>1638.3949399999999</v>
      </c>
      <c r="O25" s="41">
        <v>1011.199</v>
      </c>
      <c r="P25" s="26">
        <v>377367.07796000002</v>
      </c>
      <c r="Q25" s="34"/>
      <c r="R25" s="34"/>
      <c r="S25" s="34"/>
      <c r="T25" s="34"/>
    </row>
    <row r="27" spans="1:20" x14ac:dyDescent="0.3">
      <c r="A27" s="37" t="s">
        <v>30</v>
      </c>
      <c r="B27" s="36">
        <f>Учреждения!B78+'Муниципальные районы'!P25</f>
        <v>2252588.9147700001</v>
      </c>
    </row>
    <row r="28" spans="1:20" ht="32.25" customHeight="1" x14ac:dyDescent="0.3">
      <c r="A28" s="37" t="str">
        <f>CONCATENATE("Остатки бюджетных средств на ",C2,"г.")</f>
        <v>Остатки бюджетных средств на 02.11.2018г.</v>
      </c>
      <c r="B28" s="36">
        <v>2190700</v>
      </c>
    </row>
  </sheetData>
  <pageMargins left="0.23622047244094491" right="0.23622047244094491" top="0.74803149606299213" bottom="0.74803149606299213" header="0.31496062992125984"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2018-11-06T05:14:43Z</dcterms:modified>
</cp:coreProperties>
</file>