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Учреждения!$25:$26</definedName>
    <definedName name="_xlnm.Print_Area" localSheetId="1">'Муниципальные районы'!$A$1:$P$31</definedName>
    <definedName name="_xlnm.Print_Area" localSheetId="0">Учреждения!$A$1:$E$66</definedName>
  </definedNames>
  <calcPr calcId="162913" refMode="R1C1"/>
</workbook>
</file>

<file path=xl/calcChain.xml><?xml version="1.0" encoding="utf-8"?>
<calcChain xmlns="http://schemas.openxmlformats.org/spreadsheetml/2006/main">
  <c r="E23" i="1" l="1"/>
  <c r="E8" i="1" s="1"/>
  <c r="E9" i="1"/>
  <c r="E13" i="1"/>
  <c r="E22" i="1"/>
  <c r="E12" i="1"/>
  <c r="E20" i="1"/>
  <c r="E18" i="1"/>
  <c r="E11" i="1"/>
  <c r="E16" i="1"/>
  <c r="E21" i="1"/>
  <c r="E19" i="1"/>
  <c r="E17" i="1"/>
  <c r="E15" i="1"/>
  <c r="E14" i="1"/>
  <c r="E10" i="1"/>
  <c r="E5" i="1"/>
  <c r="B30" i="2"/>
  <c r="B29" i="2"/>
  <c r="A2" i="2" l="1"/>
  <c r="B2" i="2" s="1"/>
  <c r="C2" i="2" s="1"/>
  <c r="A30" i="2" s="1"/>
  <c r="H1" i="1" l="1"/>
  <c r="A5" i="1" s="1"/>
  <c r="H2" i="1"/>
  <c r="G1" i="1"/>
  <c r="G2" i="1"/>
  <c r="A2" i="1" l="1"/>
</calcChain>
</file>

<file path=xl/sharedStrings.xml><?xml version="1.0" encoding="utf-8"?>
<sst xmlns="http://schemas.openxmlformats.org/spreadsheetml/2006/main" count="109" uniqueCount="106">
  <si>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</si>
  <si>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</si>
  <si>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</si>
  <si>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</si>
  <si>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</si>
  <si>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</si>
  <si>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</si>
  <si>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</si>
  <si>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</si>
  <si>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</si>
  <si>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</si>
  <si>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</si>
  <si>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</si>
  <si>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</si>
  <si>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</si>
  <si>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</si>
  <si>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</si>
  <si>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</si>
  <si>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</si>
  <si>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</si>
  <si>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</si>
  <si>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</si>
  <si>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</si>
  <si>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</si>
  <si>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</si>
  <si>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</si>
  <si>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</si>
  <si>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</si>
  <si>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</si>
  <si>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</si>
  <si>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</si>
  <si>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</si>
  <si>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</si>
  <si>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</si>
  <si>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</si>
  <si>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</si>
  <si>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</si>
  <si>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</si>
  <si>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</si>
  <si>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</si>
  <si>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</si>
  <si>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</si>
  <si>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</si>
  <si>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</si>
  <si>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</si>
  <si>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</si>
  <si>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</si>
  <si>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</si>
  <si>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</si>
  <si>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</si>
  <si>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</si>
  <si>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Иные межбюджетные трансферты на проведение ремонтных работ в помещении концертного зала МБУК «Дом культуры «Галактика» Елизовского муниципального района Камчатского края</t>
  </si>
  <si>
    <t>Расходы, связанные с особым режимом безопасного функционирования закрытых административно-территориальных образований</t>
  </si>
  <si>
    <t>Поддержка государственных программ субъектов Российской Федерации и муниципальных программ формирования современной городской среды</t>
  </si>
  <si>
    <t>Всего:</t>
  </si>
  <si>
    <t>08.11.2018</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</si>
  <si>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</si>
  <si>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</si>
  <si>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</si>
  <si>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</si>
  <si>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</si>
  <si>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</si>
  <si>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</si>
  <si>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</si>
  <si>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</si>
  <si>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</si>
  <si>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</si>
  <si>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</si>
  <si>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</si>
  <si>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</si>
  <si>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</si>
  <si>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</si>
  <si>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</si>
  <si>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</si>
  <si>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</si>
  <si>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</si>
  <si>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</si>
  <si>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</si>
  <si>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</si>
  <si>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</si>
  <si>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</si>
  <si>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</si>
  <si>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</si>
  <si>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</si>
  <si>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</si>
  <si>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</si>
  <si>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</si>
  <si>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</si>
  <si>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</si>
  <si>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</si>
  <si>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</si>
  <si>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Агентство инвестиций и предпринимательства Камчатского края</t>
  </si>
  <si>
    <t>Агентство по обращению с отходами Камчатского края</t>
  </si>
  <si>
    <t>ИТОГО</t>
  </si>
  <si>
    <t>02.11.2018</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</si>
  <si>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</si>
  <si>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Единая субвенция бюджетам субъектов Российской Федерации и бюджету г. Байконура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</si>
  <si>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</si>
  <si>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</si>
  <si>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</si>
  <si>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</si>
  <si>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Дотации бюджетам субъектов Российской Федерации на выравнивание бюджетной обеспеченности</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</si>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</sst>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view="pageBreakPreview" zoomScaleNormal="100" zoomScaleSheetLayoutView="100" workbookViewId="0">
      <selection activeCell="E24" sqref="E24"/>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94</v>
      </c>
      <c r="G1" s="32" t="str">
        <f>TEXT(F1,"[$-FC19]ДД ММММ")</f>
        <v>02 ноября</v>
      </c>
      <c r="H1" s="32" t="str">
        <f>TEXT(F1,"[$-FC19]ДД.ММ.ГГГ \г")</f>
        <v>02.11.2018 г</v>
      </c>
    </row>
    <row r="2" spans="1:9" ht="15.6" x14ac:dyDescent="0.3">
      <c r="A2" s="45" t="str">
        <f>CONCATENATE("с ",G1," по ",G2,"ода")</f>
        <v>с 02 ноября по 08 ноября 2018 года</v>
      </c>
      <c r="B2" s="45"/>
      <c r="C2" s="45"/>
      <c r="D2" s="45"/>
      <c r="E2" s="45"/>
      <c r="F2" s="31" t="s">
        <v>55</v>
      </c>
      <c r="G2" s="32" t="str">
        <f>TEXT(F2,"[$-FC19]ДД ММММ ГГГ \г")</f>
        <v>08 ноября 2018 г</v>
      </c>
      <c r="H2" s="32" t="str">
        <f>TEXT(F2,"[$-FC19]ДД.ММ.ГГГ \г")</f>
        <v>08.11.2018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02.11.2018 г.</v>
      </c>
      <c r="B5" s="47"/>
      <c r="C5" s="47"/>
      <c r="D5" s="48"/>
      <c r="E5" s="8">
        <f>2190700</f>
        <v>2190700</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E23-E9</f>
        <v>322907.8473799997</v>
      </c>
    </row>
    <row r="9" spans="1:9" x14ac:dyDescent="0.3">
      <c r="A9" s="57" t="s">
        <v>4</v>
      </c>
      <c r="B9" s="56"/>
      <c r="C9" s="56"/>
      <c r="D9" s="56"/>
      <c r="E9" s="14">
        <f>SUM(E10:E22)</f>
        <v>3308164.6</v>
      </c>
    </row>
    <row r="10" spans="1:9" ht="30" customHeight="1" x14ac:dyDescent="0.3">
      <c r="A10" s="57" t="s">
        <v>95</v>
      </c>
      <c r="B10" s="56"/>
      <c r="C10" s="56"/>
      <c r="D10" s="56"/>
      <c r="E10" s="14">
        <f>402.4</f>
        <v>402.4</v>
      </c>
    </row>
    <row r="11" spans="1:9" x14ac:dyDescent="0.3">
      <c r="A11" s="57" t="s">
        <v>96</v>
      </c>
      <c r="B11" s="56"/>
      <c r="C11" s="56"/>
      <c r="D11" s="56"/>
      <c r="E11" s="14">
        <f>293.8+174+71.7+39.8</f>
        <v>579.29999999999995</v>
      </c>
    </row>
    <row r="12" spans="1:9" ht="28.8" customHeight="1" x14ac:dyDescent="0.3">
      <c r="A12" s="57" t="s">
        <v>97</v>
      </c>
      <c r="B12" s="56"/>
      <c r="C12" s="56"/>
      <c r="D12" s="56"/>
      <c r="E12" s="14">
        <f>10.2+209.1+1350.5+381.4</f>
        <v>1951.1999999999998</v>
      </c>
    </row>
    <row r="13" spans="1:9" ht="26.4" customHeight="1" x14ac:dyDescent="0.3">
      <c r="A13" s="57" t="s">
        <v>98</v>
      </c>
      <c r="B13" s="56"/>
      <c r="C13" s="56"/>
      <c r="D13" s="56"/>
      <c r="E13" s="14">
        <f>2.3+19.9+6420.5+1581.9</f>
        <v>8024.6</v>
      </c>
    </row>
    <row r="14" spans="1:9" ht="28.8" customHeight="1" x14ac:dyDescent="0.3">
      <c r="A14" s="57" t="s">
        <v>99</v>
      </c>
      <c r="B14" s="56"/>
      <c r="C14" s="56"/>
      <c r="D14" s="56"/>
      <c r="E14" s="14">
        <f>713.3</f>
        <v>713.3</v>
      </c>
    </row>
    <row r="15" spans="1:9" ht="29.4" customHeight="1" x14ac:dyDescent="0.3">
      <c r="A15" s="57" t="s">
        <v>100</v>
      </c>
      <c r="B15" s="56"/>
      <c r="C15" s="56"/>
      <c r="D15" s="56"/>
      <c r="E15" s="14">
        <f>10763.8</f>
        <v>10763.8</v>
      </c>
    </row>
    <row r="16" spans="1:9" ht="31.2" customHeight="1" x14ac:dyDescent="0.3">
      <c r="A16" s="57" t="s">
        <v>95</v>
      </c>
      <c r="B16" s="56"/>
      <c r="C16" s="56"/>
      <c r="D16" s="56"/>
      <c r="E16" s="14">
        <f>296.7+185</f>
        <v>481.7</v>
      </c>
    </row>
    <row r="17" spans="1:5" x14ac:dyDescent="0.3">
      <c r="A17" s="57" t="s">
        <v>101</v>
      </c>
      <c r="B17" s="56"/>
      <c r="C17" s="56"/>
      <c r="D17" s="56"/>
      <c r="E17" s="14">
        <f>3279808.1</f>
        <v>3279808.1</v>
      </c>
    </row>
    <row r="18" spans="1:5" ht="27.6" customHeight="1" x14ac:dyDescent="0.3">
      <c r="A18" s="57" t="s">
        <v>102</v>
      </c>
      <c r="B18" s="56"/>
      <c r="C18" s="56"/>
      <c r="D18" s="56"/>
      <c r="E18" s="14">
        <f>9.1+1198.6</f>
        <v>1207.6999999999998</v>
      </c>
    </row>
    <row r="19" spans="1:5" ht="40.200000000000003" customHeight="1" x14ac:dyDescent="0.3">
      <c r="A19" s="57" t="s">
        <v>103</v>
      </c>
      <c r="B19" s="56"/>
      <c r="C19" s="56"/>
      <c r="D19" s="56"/>
      <c r="E19" s="14">
        <f>39.2</f>
        <v>39.200000000000003</v>
      </c>
    </row>
    <row r="20" spans="1:5" ht="55.8" customHeight="1" x14ac:dyDescent="0.3">
      <c r="A20" s="57" t="s">
        <v>104</v>
      </c>
      <c r="B20" s="56"/>
      <c r="C20" s="56"/>
      <c r="D20" s="56"/>
      <c r="E20" s="14">
        <f>2997.3+1093.2</f>
        <v>4090.5</v>
      </c>
    </row>
    <row r="21" spans="1:5" ht="41.4" customHeight="1" x14ac:dyDescent="0.3">
      <c r="A21" s="57" t="s">
        <v>105</v>
      </c>
      <c r="B21" s="56"/>
      <c r="C21" s="56"/>
      <c r="D21" s="56"/>
      <c r="E21" s="14">
        <f>2.8</f>
        <v>2.8</v>
      </c>
    </row>
    <row r="22" spans="1:5" ht="29.4" customHeight="1" x14ac:dyDescent="0.3">
      <c r="A22" s="57" t="s">
        <v>100</v>
      </c>
      <c r="B22" s="56"/>
      <c r="C22" s="56"/>
      <c r="D22" s="56"/>
      <c r="E22" s="14">
        <f>100</f>
        <v>100</v>
      </c>
    </row>
    <row r="23" spans="1:5" x14ac:dyDescent="0.3">
      <c r="A23" s="49" t="s">
        <v>5</v>
      </c>
      <c r="B23" s="50"/>
      <c r="C23" s="50"/>
      <c r="D23" s="50"/>
      <c r="E23" s="13">
        <f>'Муниципальные районы'!B30-Учреждения!E5+'Муниципальные районы'!B29</f>
        <v>3631072.4473799998</v>
      </c>
    </row>
    <row r="24" spans="1:5" x14ac:dyDescent="0.3">
      <c r="A24" s="15"/>
      <c r="B24" s="16"/>
      <c r="C24" s="16"/>
      <c r="D24" s="6"/>
      <c r="E24" s="17"/>
    </row>
    <row r="25" spans="1:5" x14ac:dyDescent="0.3">
      <c r="A25" s="51" t="s">
        <v>14</v>
      </c>
      <c r="B25" s="53" t="s">
        <v>6</v>
      </c>
      <c r="C25" s="54" t="s">
        <v>7</v>
      </c>
      <c r="D25" s="54"/>
      <c r="E25" s="54"/>
    </row>
    <row r="26" spans="1:5" ht="82.8" x14ac:dyDescent="0.3">
      <c r="A26" s="52"/>
      <c r="B26" s="53"/>
      <c r="C26" s="18" t="s">
        <v>8</v>
      </c>
      <c r="D26" s="18" t="s">
        <v>9</v>
      </c>
      <c r="E26" s="18" t="s">
        <v>10</v>
      </c>
    </row>
    <row r="27" spans="1:5" x14ac:dyDescent="0.3">
      <c r="A27" s="21" t="s">
        <v>56</v>
      </c>
      <c r="B27" s="19">
        <v>94.135850000000005</v>
      </c>
      <c r="C27" s="19"/>
      <c r="D27" s="19"/>
      <c r="E27" s="19"/>
    </row>
    <row r="28" spans="1:5" x14ac:dyDescent="0.3">
      <c r="A28" s="21" t="s">
        <v>57</v>
      </c>
      <c r="B28" s="19">
        <v>147</v>
      </c>
      <c r="C28" s="19"/>
      <c r="D28" s="19"/>
      <c r="E28" s="19"/>
    </row>
    <row r="29" spans="1:5" x14ac:dyDescent="0.3">
      <c r="A29" s="21" t="s">
        <v>58</v>
      </c>
      <c r="B29" s="19">
        <v>4210</v>
      </c>
      <c r="C29" s="19">
        <v>3522</v>
      </c>
      <c r="D29" s="19">
        <v>688</v>
      </c>
      <c r="E29" s="19"/>
    </row>
    <row r="30" spans="1:5" x14ac:dyDescent="0.3">
      <c r="A30" s="21" t="s">
        <v>59</v>
      </c>
      <c r="B30" s="19">
        <v>13930.843409999999</v>
      </c>
      <c r="C30" s="19">
        <v>11172.2</v>
      </c>
      <c r="D30" s="19">
        <v>2210.614</v>
      </c>
      <c r="E30" s="19"/>
    </row>
    <row r="31" spans="1:5" ht="27.6" x14ac:dyDescent="0.3">
      <c r="A31" s="21" t="s">
        <v>60</v>
      </c>
      <c r="B31" s="19">
        <v>7121.3786399999999</v>
      </c>
      <c r="C31" s="19"/>
      <c r="D31" s="19"/>
      <c r="E31" s="19"/>
    </row>
    <row r="32" spans="1:5" x14ac:dyDescent="0.3">
      <c r="A32" s="21" t="s">
        <v>61</v>
      </c>
      <c r="B32" s="19">
        <v>9422.6650000000009</v>
      </c>
      <c r="C32" s="19">
        <v>2052.8000000000002</v>
      </c>
      <c r="D32" s="19">
        <v>330</v>
      </c>
      <c r="E32" s="19"/>
    </row>
    <row r="33" spans="1:5" x14ac:dyDescent="0.3">
      <c r="A33" s="21" t="s">
        <v>62</v>
      </c>
      <c r="B33" s="19">
        <v>300</v>
      </c>
      <c r="C33" s="19"/>
      <c r="D33" s="19">
        <v>300</v>
      </c>
      <c r="E33" s="19"/>
    </row>
    <row r="34" spans="1:5" ht="27.6" x14ac:dyDescent="0.3">
      <c r="A34" s="21" t="s">
        <v>63</v>
      </c>
      <c r="B34" s="19">
        <v>72958.017879999999</v>
      </c>
      <c r="C34" s="19"/>
      <c r="D34" s="19"/>
      <c r="E34" s="19"/>
    </row>
    <row r="35" spans="1:5" x14ac:dyDescent="0.3">
      <c r="A35" s="21" t="s">
        <v>64</v>
      </c>
      <c r="B35" s="19">
        <v>4124.5190000000002</v>
      </c>
      <c r="C35" s="19">
        <v>2450</v>
      </c>
      <c r="D35" s="19"/>
      <c r="E35" s="19"/>
    </row>
    <row r="36" spans="1:5" x14ac:dyDescent="0.3">
      <c r="A36" s="21" t="s">
        <v>65</v>
      </c>
      <c r="B36" s="19">
        <v>28625.284080000001</v>
      </c>
      <c r="C36" s="19">
        <v>4500</v>
      </c>
      <c r="D36" s="19">
        <v>900</v>
      </c>
      <c r="E36" s="19"/>
    </row>
    <row r="37" spans="1:5" x14ac:dyDescent="0.3">
      <c r="A37" s="21" t="s">
        <v>66</v>
      </c>
      <c r="B37" s="19">
        <v>20191.82447</v>
      </c>
      <c r="C37" s="19">
        <v>2277.7530999999999</v>
      </c>
      <c r="D37" s="19">
        <v>6.4624800000000002</v>
      </c>
      <c r="E37" s="19">
        <v>890.29093</v>
      </c>
    </row>
    <row r="38" spans="1:5" x14ac:dyDescent="0.3">
      <c r="A38" s="21" t="s">
        <v>67</v>
      </c>
      <c r="B38" s="19">
        <v>347139.97791000002</v>
      </c>
      <c r="C38" s="19">
        <v>735</v>
      </c>
      <c r="D38" s="19">
        <v>506.66161</v>
      </c>
      <c r="E38" s="19">
        <v>262553.31889</v>
      </c>
    </row>
    <row r="39" spans="1:5" x14ac:dyDescent="0.3">
      <c r="A39" s="21" t="s">
        <v>68</v>
      </c>
      <c r="B39" s="19">
        <v>70330.052129999996</v>
      </c>
      <c r="C39" s="19">
        <v>412</v>
      </c>
      <c r="D39" s="19">
        <v>300</v>
      </c>
      <c r="E39" s="19">
        <v>22787.014810000001</v>
      </c>
    </row>
    <row r="40" spans="1:5" x14ac:dyDescent="0.3">
      <c r="A40" s="21" t="s">
        <v>69</v>
      </c>
      <c r="B40" s="19">
        <v>20161.417130000002</v>
      </c>
      <c r="C40" s="19"/>
      <c r="D40" s="19"/>
      <c r="E40" s="19"/>
    </row>
    <row r="41" spans="1:5" ht="27.6" x14ac:dyDescent="0.3">
      <c r="A41" s="21" t="s">
        <v>70</v>
      </c>
      <c r="B41" s="19">
        <v>3036.0322799999999</v>
      </c>
      <c r="C41" s="19"/>
      <c r="D41" s="19"/>
      <c r="E41" s="19">
        <v>18.745999999999999</v>
      </c>
    </row>
    <row r="42" spans="1:5" x14ac:dyDescent="0.3">
      <c r="A42" s="21" t="s">
        <v>71</v>
      </c>
      <c r="B42" s="19">
        <v>2757.8715999999999</v>
      </c>
      <c r="C42" s="19">
        <v>1190</v>
      </c>
      <c r="D42" s="19">
        <v>410</v>
      </c>
      <c r="E42" s="19"/>
    </row>
    <row r="43" spans="1:5" x14ac:dyDescent="0.3">
      <c r="A43" s="21" t="s">
        <v>72</v>
      </c>
      <c r="B43" s="19">
        <v>18182.224999999999</v>
      </c>
      <c r="C43" s="19">
        <v>1620</v>
      </c>
      <c r="D43" s="19"/>
      <c r="E43" s="19"/>
    </row>
    <row r="44" spans="1:5" x14ac:dyDescent="0.3">
      <c r="A44" s="21" t="s">
        <v>73</v>
      </c>
      <c r="B44" s="19">
        <v>399.55846000000003</v>
      </c>
      <c r="C44" s="19">
        <v>399.55846000000003</v>
      </c>
      <c r="D44" s="19"/>
      <c r="E44" s="19"/>
    </row>
    <row r="45" spans="1:5" x14ac:dyDescent="0.3">
      <c r="A45" s="21" t="s">
        <v>74</v>
      </c>
      <c r="B45" s="19">
        <v>508.3356</v>
      </c>
      <c r="C45" s="19">
        <v>195</v>
      </c>
      <c r="D45" s="19"/>
      <c r="E45" s="19"/>
    </row>
    <row r="46" spans="1:5" ht="27.6" x14ac:dyDescent="0.3">
      <c r="A46" s="21" t="s">
        <v>75</v>
      </c>
      <c r="B46" s="19">
        <v>7574.7115299999996</v>
      </c>
      <c r="C46" s="19">
        <v>150</v>
      </c>
      <c r="D46" s="19">
        <v>235</v>
      </c>
      <c r="E46" s="19">
        <v>2071.8174600000002</v>
      </c>
    </row>
    <row r="47" spans="1:5" x14ac:dyDescent="0.3">
      <c r="A47" s="21" t="s">
        <v>76</v>
      </c>
      <c r="B47" s="19">
        <v>5200.1318000000001</v>
      </c>
      <c r="C47" s="19"/>
      <c r="D47" s="19"/>
      <c r="E47" s="19"/>
    </row>
    <row r="48" spans="1:5" x14ac:dyDescent="0.3">
      <c r="A48" s="21" t="s">
        <v>77</v>
      </c>
      <c r="B48" s="19">
        <v>141398.08689999999</v>
      </c>
      <c r="C48" s="19">
        <v>5586.5829999999996</v>
      </c>
      <c r="D48" s="19">
        <v>1260</v>
      </c>
      <c r="E48" s="19"/>
    </row>
    <row r="49" spans="1:5" x14ac:dyDescent="0.3">
      <c r="A49" s="21" t="s">
        <v>78</v>
      </c>
      <c r="B49" s="19">
        <v>4280</v>
      </c>
      <c r="C49" s="19">
        <v>2500</v>
      </c>
      <c r="D49" s="19">
        <v>480</v>
      </c>
      <c r="E49" s="19"/>
    </row>
    <row r="50" spans="1:5" x14ac:dyDescent="0.3">
      <c r="A50" s="21" t="s">
        <v>79</v>
      </c>
      <c r="B50" s="19">
        <v>30</v>
      </c>
      <c r="C50" s="19"/>
      <c r="D50" s="19"/>
      <c r="E50" s="19"/>
    </row>
    <row r="51" spans="1:5" x14ac:dyDescent="0.3">
      <c r="A51" s="21" t="s">
        <v>80</v>
      </c>
      <c r="B51" s="19">
        <v>-22</v>
      </c>
      <c r="C51" s="19"/>
      <c r="D51" s="19"/>
      <c r="E51" s="19"/>
    </row>
    <row r="52" spans="1:5" x14ac:dyDescent="0.3">
      <c r="A52" s="21" t="s">
        <v>81</v>
      </c>
      <c r="B52" s="19">
        <v>20</v>
      </c>
      <c r="C52" s="19"/>
      <c r="D52" s="19"/>
      <c r="E52" s="19"/>
    </row>
    <row r="53" spans="1:5" x14ac:dyDescent="0.3">
      <c r="A53" s="21" t="s">
        <v>82</v>
      </c>
      <c r="B53" s="19">
        <v>110.11499999999999</v>
      </c>
      <c r="C53" s="19"/>
      <c r="D53" s="19"/>
      <c r="E53" s="19"/>
    </row>
    <row r="54" spans="1:5" x14ac:dyDescent="0.3">
      <c r="A54" s="21" t="s">
        <v>83</v>
      </c>
      <c r="B54" s="19">
        <v>3</v>
      </c>
      <c r="C54" s="19"/>
      <c r="D54" s="19"/>
      <c r="E54" s="19"/>
    </row>
    <row r="55" spans="1:5" x14ac:dyDescent="0.3">
      <c r="A55" s="21" t="s">
        <v>84</v>
      </c>
      <c r="B55" s="19">
        <v>190.45677000000001</v>
      </c>
      <c r="C55" s="19">
        <v>96.700710000000001</v>
      </c>
      <c r="D55" s="19"/>
      <c r="E55" s="19"/>
    </row>
    <row r="56" spans="1:5" x14ac:dyDescent="0.3">
      <c r="A56" s="21" t="s">
        <v>85</v>
      </c>
      <c r="B56" s="19">
        <v>18164.150000000001</v>
      </c>
      <c r="C56" s="19">
        <v>11000</v>
      </c>
      <c r="D56" s="19">
        <v>7101</v>
      </c>
      <c r="E56" s="19"/>
    </row>
    <row r="57" spans="1:5" x14ac:dyDescent="0.3">
      <c r="A57" s="21" t="s">
        <v>86</v>
      </c>
      <c r="B57" s="19">
        <v>663.4</v>
      </c>
      <c r="C57" s="19"/>
      <c r="D57" s="19"/>
      <c r="E57" s="19"/>
    </row>
    <row r="58" spans="1:5" x14ac:dyDescent="0.3">
      <c r="A58" s="21" t="s">
        <v>87</v>
      </c>
      <c r="B58" s="19">
        <v>375.82575000000003</v>
      </c>
      <c r="C58" s="19"/>
      <c r="D58" s="19"/>
      <c r="E58" s="19"/>
    </row>
    <row r="59" spans="1:5" x14ac:dyDescent="0.3">
      <c r="A59" s="21" t="s">
        <v>88</v>
      </c>
      <c r="B59" s="19">
        <v>11415.713680000001</v>
      </c>
      <c r="C59" s="19">
        <v>8261.4236500000006</v>
      </c>
      <c r="D59" s="19">
        <v>2407.6680299999998</v>
      </c>
      <c r="E59" s="19"/>
    </row>
    <row r="60" spans="1:5" x14ac:dyDescent="0.3">
      <c r="A60" s="21" t="s">
        <v>89</v>
      </c>
      <c r="B60" s="19">
        <v>192.65066999999999</v>
      </c>
      <c r="C60" s="19"/>
      <c r="D60" s="19"/>
      <c r="E60" s="19"/>
    </row>
    <row r="61" spans="1:5" x14ac:dyDescent="0.3">
      <c r="A61" s="21" t="s">
        <v>90</v>
      </c>
      <c r="B61" s="19">
        <v>1759.4179999999999</v>
      </c>
      <c r="C61" s="19"/>
      <c r="D61" s="19"/>
      <c r="E61" s="19"/>
    </row>
    <row r="62" spans="1:5" x14ac:dyDescent="0.3">
      <c r="A62" s="21" t="s">
        <v>91</v>
      </c>
      <c r="B62" s="19">
        <v>128.19999999999999</v>
      </c>
      <c r="C62" s="19"/>
      <c r="D62" s="19"/>
      <c r="E62" s="19"/>
    </row>
    <row r="63" spans="1:5" x14ac:dyDescent="0.3">
      <c r="A63" s="21" t="s">
        <v>92</v>
      </c>
      <c r="B63" s="19">
        <v>852.59924000000001</v>
      </c>
      <c r="C63" s="19">
        <v>495.41699999999997</v>
      </c>
      <c r="D63" s="19">
        <v>124.45</v>
      </c>
      <c r="E63" s="19"/>
    </row>
    <row r="64" spans="1:5" x14ac:dyDescent="0.3">
      <c r="A64" s="23" t="s">
        <v>93</v>
      </c>
      <c r="B64" s="20">
        <v>815977.59777999995</v>
      </c>
      <c r="C64" s="20">
        <v>58616.435920000004</v>
      </c>
      <c r="D64" s="20">
        <v>17259.85612</v>
      </c>
      <c r="E64" s="20">
        <v>288321.18809000001</v>
      </c>
    </row>
  </sheetData>
  <mergeCells count="23">
    <mergeCell ref="A21:D21"/>
    <mergeCell ref="A22:D22"/>
    <mergeCell ref="A16:D16"/>
    <mergeCell ref="A17:D17"/>
    <mergeCell ref="A18:D18"/>
    <mergeCell ref="A19:D19"/>
    <mergeCell ref="A20:D20"/>
    <mergeCell ref="A1:E1"/>
    <mergeCell ref="A2:E2"/>
    <mergeCell ref="A5:D5"/>
    <mergeCell ref="A23:D23"/>
    <mergeCell ref="A25:A26"/>
    <mergeCell ref="B25:B26"/>
    <mergeCell ref="C25:E2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topLeftCell="A25" zoomScale="88" zoomScaleNormal="100" zoomScaleSheetLayoutView="88" workbookViewId="0">
      <selection activeCell="B31" sqref="B31"/>
    </sheetView>
  </sheetViews>
  <sheetFormatPr defaultRowHeight="14.4" x14ac:dyDescent="0.3"/>
  <cols>
    <col min="1" max="1" width="38.33203125" customWidth="1"/>
    <col min="2" max="2" width="13.109375" customWidth="1"/>
    <col min="3" max="3" width="13.5546875" customWidth="1"/>
    <col min="4" max="4" width="13.21875" customWidth="1"/>
    <col min="5" max="5" width="13.109375" customWidth="1"/>
    <col min="6" max="6" width="13.44140625" customWidth="1"/>
    <col min="7" max="7" width="12.88671875" customWidth="1"/>
    <col min="8" max="9" width="13.5546875" customWidth="1"/>
    <col min="10" max="10" width="12.6640625" customWidth="1"/>
    <col min="11" max="11" width="11" customWidth="1"/>
    <col min="12" max="12" width="13.109375" customWidth="1"/>
    <col min="13" max="13" width="13.21875" customWidth="1"/>
    <col min="14" max="15" width="13" customWidth="1"/>
    <col min="16" max="16" width="10.6640625" customWidth="1"/>
  </cols>
  <sheetData>
    <row r="1" spans="1:20" s="29" customFormat="1" ht="15.6" x14ac:dyDescent="0.3">
      <c r="A1" s="43" t="s">
        <v>55</v>
      </c>
      <c r="C1" s="30" t="s">
        <v>13</v>
      </c>
    </row>
    <row r="2" spans="1:20" x14ac:dyDescent="0.3">
      <c r="A2" s="38" t="str">
        <f>TEXT(EndData2,"[$-FC19]ДД.ММ.ГГГ")</f>
        <v>08.11.2018</v>
      </c>
      <c r="B2" s="38">
        <f>A2+1</f>
        <v>43413</v>
      </c>
      <c r="C2" s="44" t="str">
        <f>TEXT(B2,"[$-FC19]ДД.ММ.ГГГ")</f>
        <v>09.11.2018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1445.1666700000001</v>
      </c>
      <c r="K4" s="40">
        <v>192.416</v>
      </c>
      <c r="L4" s="40"/>
      <c r="M4" s="40"/>
      <c r="N4" s="40"/>
      <c r="O4" s="40"/>
      <c r="P4" s="26">
        <v>1637.58267</v>
      </c>
      <c r="Q4" s="27"/>
      <c r="R4" s="27"/>
      <c r="S4" s="27"/>
      <c r="T4" s="27"/>
    </row>
    <row r="5" spans="1:20" ht="40.200000000000003" x14ac:dyDescent="0.3">
      <c r="A5" s="25" t="s">
        <v>32</v>
      </c>
      <c r="B5" s="40"/>
      <c r="C5" s="40"/>
      <c r="D5" s="40">
        <v>19116.166000000001</v>
      </c>
      <c r="E5" s="40">
        <v>15172.5</v>
      </c>
      <c r="F5" s="40">
        <v>8493.7999999999993</v>
      </c>
      <c r="G5" s="40">
        <v>22844.833330000001</v>
      </c>
      <c r="H5" s="40">
        <v>6102.3339999999998</v>
      </c>
      <c r="I5" s="40">
        <v>11000</v>
      </c>
      <c r="J5" s="40">
        <v>486.66667000000001</v>
      </c>
      <c r="K5" s="40">
        <v>4661.6660000000002</v>
      </c>
      <c r="L5" s="40">
        <v>20000</v>
      </c>
      <c r="M5" s="40">
        <v>9003</v>
      </c>
      <c r="N5" s="40">
        <v>12262.342909999999</v>
      </c>
      <c r="O5" s="40">
        <v>15182.757</v>
      </c>
      <c r="P5" s="26">
        <v>144326.06591</v>
      </c>
      <c r="Q5" s="27"/>
      <c r="R5" s="27"/>
      <c r="S5" s="27"/>
      <c r="T5" s="27"/>
    </row>
    <row r="6" spans="1:20" ht="27" x14ac:dyDescent="0.3">
      <c r="A6" s="25" t="s">
        <v>33</v>
      </c>
      <c r="B6" s="40"/>
      <c r="C6" s="40"/>
      <c r="D6" s="40">
        <v>40075</v>
      </c>
      <c r="E6" s="40"/>
      <c r="F6" s="40"/>
      <c r="G6" s="40">
        <v>20275</v>
      </c>
      <c r="H6" s="40"/>
      <c r="I6" s="40"/>
      <c r="J6" s="40">
        <v>197.53333000000001</v>
      </c>
      <c r="K6" s="40"/>
      <c r="L6" s="40">
        <v>1133.3330000000001</v>
      </c>
      <c r="M6" s="40">
        <v>5000</v>
      </c>
      <c r="N6" s="40">
        <v>6171</v>
      </c>
      <c r="O6" s="40"/>
      <c r="P6" s="26">
        <v>72851.866330000004</v>
      </c>
      <c r="Q6" s="27"/>
      <c r="R6" s="27"/>
      <c r="S6" s="27"/>
      <c r="T6" s="27"/>
    </row>
    <row r="7" spans="1:20" ht="66.599999999999994" x14ac:dyDescent="0.3">
      <c r="A7" s="25" t="s">
        <v>34</v>
      </c>
      <c r="B7" s="40">
        <v>2715.6</v>
      </c>
      <c r="C7" s="40"/>
      <c r="D7" s="40">
        <v>26500.876</v>
      </c>
      <c r="E7" s="40">
        <v>31980.125</v>
      </c>
      <c r="F7" s="40">
        <v>6030.8</v>
      </c>
      <c r="G7" s="40">
        <v>35075.199999999997</v>
      </c>
      <c r="H7" s="40">
        <v>16805.227999999999</v>
      </c>
      <c r="I7" s="40">
        <v>7803.8</v>
      </c>
      <c r="J7" s="40">
        <v>33879.770640000002</v>
      </c>
      <c r="K7" s="40">
        <v>5899.3</v>
      </c>
      <c r="L7" s="40">
        <v>16773.532999999999</v>
      </c>
      <c r="M7" s="40">
        <v>15627.616</v>
      </c>
      <c r="N7" s="40">
        <v>9748.5660000000007</v>
      </c>
      <c r="O7" s="40">
        <v>14607.812739999999</v>
      </c>
      <c r="P7" s="26">
        <v>223448.22738</v>
      </c>
      <c r="Q7" s="27"/>
      <c r="R7" s="27"/>
      <c r="S7" s="27"/>
      <c r="T7" s="27"/>
    </row>
    <row r="8" spans="1:20" ht="106.2" x14ac:dyDescent="0.3">
      <c r="A8" s="25" t="s">
        <v>35</v>
      </c>
      <c r="B8" s="40">
        <v>21591.660739999999</v>
      </c>
      <c r="C8" s="40">
        <v>9401.1309099999999</v>
      </c>
      <c r="D8" s="40"/>
      <c r="E8" s="40"/>
      <c r="F8" s="40"/>
      <c r="G8" s="40"/>
      <c r="H8" s="40"/>
      <c r="I8" s="40">
        <v>925.20299999999997</v>
      </c>
      <c r="J8" s="40">
        <v>279.3</v>
      </c>
      <c r="K8" s="40">
        <v>30</v>
      </c>
      <c r="L8" s="40"/>
      <c r="M8" s="40"/>
      <c r="N8" s="40"/>
      <c r="O8" s="40">
        <v>3733.8581600000002</v>
      </c>
      <c r="P8" s="26">
        <v>35961.15281</v>
      </c>
      <c r="Q8" s="27"/>
      <c r="R8" s="27"/>
      <c r="S8" s="27"/>
      <c r="T8" s="27"/>
    </row>
    <row r="9" spans="1:20" ht="79.8" x14ac:dyDescent="0.3">
      <c r="A9" s="25" t="s">
        <v>36</v>
      </c>
      <c r="B9" s="40"/>
      <c r="C9" s="40"/>
      <c r="D9" s="40">
        <v>643.41600000000005</v>
      </c>
      <c r="E9" s="40">
        <v>437</v>
      </c>
      <c r="F9" s="40">
        <v>162</v>
      </c>
      <c r="G9" s="40">
        <v>633.33333000000005</v>
      </c>
      <c r="H9" s="40">
        <v>160.666</v>
      </c>
      <c r="I9" s="40">
        <v>45</v>
      </c>
      <c r="J9" s="40"/>
      <c r="K9" s="40"/>
      <c r="L9" s="40">
        <v>260.83300000000003</v>
      </c>
      <c r="M9" s="40">
        <v>236.81800000000001</v>
      </c>
      <c r="N9" s="40">
        <v>243.666</v>
      </c>
      <c r="O9" s="40">
        <v>133.5</v>
      </c>
      <c r="P9" s="26">
        <v>2956.2323299999998</v>
      </c>
      <c r="Q9" s="27"/>
      <c r="R9" s="27"/>
      <c r="S9" s="27"/>
      <c r="T9" s="27"/>
    </row>
    <row r="10" spans="1:20" ht="79.8" x14ac:dyDescent="0.3">
      <c r="A10" s="25" t="s">
        <v>37</v>
      </c>
      <c r="B10" s="40">
        <v>598.54</v>
      </c>
      <c r="C10" s="40"/>
      <c r="D10" s="40">
        <v>186.08199999999999</v>
      </c>
      <c r="E10" s="40">
        <v>30.68</v>
      </c>
      <c r="F10" s="40">
        <v>74.5</v>
      </c>
      <c r="G10" s="40">
        <v>93.083330000000004</v>
      </c>
      <c r="H10" s="40">
        <v>89.331000000000003</v>
      </c>
      <c r="I10" s="40">
        <v>401.8</v>
      </c>
      <c r="J10" s="40"/>
      <c r="K10" s="40">
        <v>74.177000000000007</v>
      </c>
      <c r="L10" s="40"/>
      <c r="M10" s="40">
        <v>87.63</v>
      </c>
      <c r="N10" s="40">
        <v>4.5599999999999996</v>
      </c>
      <c r="O10" s="40">
        <v>104.247</v>
      </c>
      <c r="P10" s="26">
        <v>1744.63033</v>
      </c>
      <c r="Q10" s="27"/>
      <c r="R10" s="27"/>
      <c r="S10" s="27"/>
      <c r="T10" s="27"/>
    </row>
    <row r="11" spans="1:20" ht="53.4" x14ac:dyDescent="0.3">
      <c r="A11" s="25" t="s">
        <v>38</v>
      </c>
      <c r="B11" s="40">
        <v>326.94799999999998</v>
      </c>
      <c r="C11" s="40"/>
      <c r="D11" s="40"/>
      <c r="E11" s="40"/>
      <c r="F11" s="40"/>
      <c r="G11" s="40"/>
      <c r="H11" s="40"/>
      <c r="I11" s="40"/>
      <c r="J11" s="40"/>
      <c r="K11" s="40"/>
      <c r="L11" s="40"/>
      <c r="M11" s="40"/>
      <c r="N11" s="40"/>
      <c r="O11" s="40"/>
      <c r="P11" s="26">
        <v>326.94799999999998</v>
      </c>
      <c r="Q11" s="27"/>
      <c r="R11" s="27"/>
      <c r="S11" s="27"/>
      <c r="T11" s="27"/>
    </row>
    <row r="12" spans="1:20" ht="79.8" x14ac:dyDescent="0.3">
      <c r="A12" s="25" t="s">
        <v>39</v>
      </c>
      <c r="B12" s="40">
        <v>3127.6365999999998</v>
      </c>
      <c r="C12" s="40">
        <v>700</v>
      </c>
      <c r="D12" s="40"/>
      <c r="E12" s="40"/>
      <c r="F12" s="40">
        <v>112.92233</v>
      </c>
      <c r="G12" s="40"/>
      <c r="H12" s="40"/>
      <c r="I12" s="40"/>
      <c r="J12" s="40"/>
      <c r="K12" s="40">
        <v>41.223869999999998</v>
      </c>
      <c r="L12" s="40">
        <v>135.88831999999999</v>
      </c>
      <c r="M12" s="40"/>
      <c r="N12" s="40">
        <v>246.61772999999999</v>
      </c>
      <c r="O12" s="40"/>
      <c r="P12" s="26">
        <v>4364.2888499999999</v>
      </c>
      <c r="Q12" s="27"/>
      <c r="R12" s="27"/>
      <c r="S12" s="27"/>
      <c r="T12" s="27"/>
    </row>
    <row r="13" spans="1:20" ht="79.8" x14ac:dyDescent="0.3">
      <c r="A13" s="25" t="s">
        <v>40</v>
      </c>
      <c r="B13" s="40">
        <v>59.293460000000003</v>
      </c>
      <c r="C13" s="40"/>
      <c r="D13" s="40"/>
      <c r="E13" s="40"/>
      <c r="F13" s="40"/>
      <c r="G13" s="40"/>
      <c r="H13" s="40"/>
      <c r="I13" s="40"/>
      <c r="J13" s="40"/>
      <c r="K13" s="40"/>
      <c r="L13" s="40"/>
      <c r="M13" s="40"/>
      <c r="N13" s="40"/>
      <c r="O13" s="40"/>
      <c r="P13" s="26">
        <v>59.293460000000003</v>
      </c>
      <c r="Q13" s="27"/>
      <c r="R13" s="27"/>
      <c r="S13" s="27"/>
      <c r="T13" s="27"/>
    </row>
    <row r="14" spans="1:20" ht="317.39999999999998" x14ac:dyDescent="0.3">
      <c r="A14" s="25" t="s">
        <v>41</v>
      </c>
      <c r="B14" s="40">
        <v>16000</v>
      </c>
      <c r="C14" s="40"/>
      <c r="D14" s="40"/>
      <c r="E14" s="40"/>
      <c r="F14" s="40">
        <v>107.47687000000001</v>
      </c>
      <c r="G14" s="40"/>
      <c r="H14" s="40"/>
      <c r="I14" s="40"/>
      <c r="J14" s="40"/>
      <c r="K14" s="40">
        <v>1005.32526</v>
      </c>
      <c r="L14" s="40"/>
      <c r="M14" s="40"/>
      <c r="N14" s="40">
        <v>1564.8499099999999</v>
      </c>
      <c r="O14" s="40"/>
      <c r="P14" s="26">
        <v>18677.652040000001</v>
      </c>
      <c r="Q14" s="27"/>
      <c r="R14" s="27"/>
      <c r="S14" s="27"/>
      <c r="T14" s="27"/>
    </row>
    <row r="15" spans="1:20" ht="159" x14ac:dyDescent="0.3">
      <c r="A15" s="25" t="s">
        <v>42</v>
      </c>
      <c r="B15" s="40">
        <v>109976.95641</v>
      </c>
      <c r="C15" s="40">
        <v>81000</v>
      </c>
      <c r="D15" s="40"/>
      <c r="E15" s="40"/>
      <c r="F15" s="40">
        <v>5019.9870499999997</v>
      </c>
      <c r="G15" s="40"/>
      <c r="H15" s="40"/>
      <c r="I15" s="40"/>
      <c r="J15" s="40"/>
      <c r="K15" s="40">
        <v>6838.9139999999998</v>
      </c>
      <c r="L15" s="40">
        <v>15000</v>
      </c>
      <c r="M15" s="40">
        <v>14241.383</v>
      </c>
      <c r="N15" s="40">
        <v>12975.5978</v>
      </c>
      <c r="O15" s="40">
        <v>14070.482</v>
      </c>
      <c r="P15" s="26">
        <v>259123.32026000001</v>
      </c>
      <c r="Q15" s="27"/>
      <c r="R15" s="27"/>
      <c r="S15" s="27"/>
      <c r="T15" s="27"/>
    </row>
    <row r="16" spans="1:20" ht="93" x14ac:dyDescent="0.3">
      <c r="A16" s="25" t="s">
        <v>43</v>
      </c>
      <c r="B16" s="40">
        <v>11909.855</v>
      </c>
      <c r="C16" s="40">
        <v>2325</v>
      </c>
      <c r="D16" s="40"/>
      <c r="E16" s="40"/>
      <c r="F16" s="40">
        <v>293.13288999999997</v>
      </c>
      <c r="G16" s="40"/>
      <c r="H16" s="40"/>
      <c r="I16" s="40"/>
      <c r="J16" s="40"/>
      <c r="K16" s="40">
        <v>1030</v>
      </c>
      <c r="L16" s="40">
        <v>1365.405</v>
      </c>
      <c r="M16" s="40"/>
      <c r="N16" s="40">
        <v>2738.7950000000001</v>
      </c>
      <c r="O16" s="40">
        <v>620.00099999999998</v>
      </c>
      <c r="P16" s="26">
        <v>20282.188890000001</v>
      </c>
      <c r="Q16" s="27"/>
      <c r="R16" s="27"/>
      <c r="S16" s="27"/>
      <c r="T16" s="27"/>
    </row>
    <row r="17" spans="1:20" ht="132.6" x14ac:dyDescent="0.3">
      <c r="A17" s="25" t="s">
        <v>44</v>
      </c>
      <c r="B17" s="40">
        <v>3.8</v>
      </c>
      <c r="C17" s="40">
        <v>17.76632</v>
      </c>
      <c r="D17" s="40"/>
      <c r="E17" s="40"/>
      <c r="F17" s="40"/>
      <c r="G17" s="40"/>
      <c r="H17" s="40"/>
      <c r="I17" s="40"/>
      <c r="J17" s="40">
        <v>3.7250000000000001</v>
      </c>
      <c r="K17" s="40">
        <v>4.0101599999999999</v>
      </c>
      <c r="L17" s="40"/>
      <c r="M17" s="40"/>
      <c r="N17" s="40"/>
      <c r="O17" s="40"/>
      <c r="P17" s="26">
        <v>29.301480000000002</v>
      </c>
      <c r="Q17" s="27"/>
      <c r="R17" s="27"/>
      <c r="S17" s="27"/>
      <c r="T17" s="27"/>
    </row>
    <row r="18" spans="1:20" ht="119.4" x14ac:dyDescent="0.3">
      <c r="A18" s="25" t="s">
        <v>45</v>
      </c>
      <c r="B18" s="40"/>
      <c r="C18" s="40">
        <v>2550</v>
      </c>
      <c r="D18" s="40"/>
      <c r="E18" s="40"/>
      <c r="F18" s="40">
        <v>107.77319</v>
      </c>
      <c r="G18" s="40"/>
      <c r="H18" s="40"/>
      <c r="I18" s="40"/>
      <c r="J18" s="40"/>
      <c r="K18" s="40"/>
      <c r="L18" s="40">
        <v>410.37700000000001</v>
      </c>
      <c r="M18" s="40">
        <v>266.89999999999998</v>
      </c>
      <c r="N18" s="40">
        <v>244</v>
      </c>
      <c r="O18" s="40">
        <v>244.22484</v>
      </c>
      <c r="P18" s="26">
        <v>3823.2750299999998</v>
      </c>
      <c r="Q18" s="27"/>
      <c r="R18" s="27"/>
      <c r="S18" s="27"/>
      <c r="T18" s="27"/>
    </row>
    <row r="19" spans="1:20" ht="119.4" x14ac:dyDescent="0.3">
      <c r="A19" s="25" t="s">
        <v>46</v>
      </c>
      <c r="B19" s="40">
        <v>20474.889370000001</v>
      </c>
      <c r="C19" s="40">
        <v>51533.527300000002</v>
      </c>
      <c r="D19" s="40"/>
      <c r="E19" s="40"/>
      <c r="F19" s="40">
        <v>697.45824000000005</v>
      </c>
      <c r="G19" s="40"/>
      <c r="H19" s="40"/>
      <c r="I19" s="40"/>
      <c r="J19" s="40"/>
      <c r="K19" s="40">
        <v>7134.1530000000002</v>
      </c>
      <c r="L19" s="40">
        <v>5230.1329999999998</v>
      </c>
      <c r="M19" s="40">
        <v>2995.43</v>
      </c>
      <c r="N19" s="40">
        <v>5720.0160900000001</v>
      </c>
      <c r="O19" s="40">
        <v>3736.70145</v>
      </c>
      <c r="P19" s="26">
        <v>97522.308449999997</v>
      </c>
      <c r="Q19" s="27"/>
      <c r="R19" s="27"/>
      <c r="S19" s="27"/>
      <c r="T19" s="27"/>
    </row>
    <row r="20" spans="1:20" ht="66.599999999999994" x14ac:dyDescent="0.3">
      <c r="A20" s="25" t="s">
        <v>47</v>
      </c>
      <c r="B20" s="40"/>
      <c r="C20" s="40"/>
      <c r="D20" s="40"/>
      <c r="E20" s="40"/>
      <c r="F20" s="40">
        <v>471.4</v>
      </c>
      <c r="G20" s="40"/>
      <c r="H20" s="40"/>
      <c r="I20" s="40"/>
      <c r="J20" s="40"/>
      <c r="K20" s="40"/>
      <c r="L20" s="40"/>
      <c r="M20" s="40"/>
      <c r="N20" s="40"/>
      <c r="O20" s="40"/>
      <c r="P20" s="26">
        <v>471.4</v>
      </c>
      <c r="Q20" s="27"/>
      <c r="R20" s="27"/>
      <c r="S20" s="27"/>
      <c r="T20" s="27"/>
    </row>
    <row r="21" spans="1:20" ht="93" x14ac:dyDescent="0.3">
      <c r="A21" s="25" t="s">
        <v>48</v>
      </c>
      <c r="B21" s="40">
        <v>1348.36472</v>
      </c>
      <c r="C21" s="40">
        <v>2168.4191300000002</v>
      </c>
      <c r="D21" s="40"/>
      <c r="E21" s="40"/>
      <c r="F21" s="40">
        <v>16.183879999999998</v>
      </c>
      <c r="G21" s="40"/>
      <c r="H21" s="40"/>
      <c r="I21" s="40"/>
      <c r="J21" s="40"/>
      <c r="K21" s="40">
        <v>72.069999999999993</v>
      </c>
      <c r="L21" s="40">
        <v>100</v>
      </c>
      <c r="M21" s="40">
        <v>65.465999999999994</v>
      </c>
      <c r="N21" s="40">
        <v>142.3203</v>
      </c>
      <c r="O21" s="40"/>
      <c r="P21" s="26">
        <v>3912.8240300000002</v>
      </c>
      <c r="Q21" s="27"/>
      <c r="R21" s="27"/>
      <c r="S21" s="27"/>
      <c r="T21" s="27"/>
    </row>
    <row r="22" spans="1:20" ht="79.8" x14ac:dyDescent="0.3">
      <c r="A22" s="25" t="s">
        <v>49</v>
      </c>
      <c r="B22" s="40"/>
      <c r="C22" s="40"/>
      <c r="D22" s="40"/>
      <c r="E22" s="40"/>
      <c r="F22" s="40"/>
      <c r="G22" s="40">
        <v>-294.45</v>
      </c>
      <c r="H22" s="40"/>
      <c r="I22" s="40"/>
      <c r="J22" s="40"/>
      <c r="K22" s="40"/>
      <c r="L22" s="40"/>
      <c r="M22" s="40"/>
      <c r="N22" s="40"/>
      <c r="O22" s="40"/>
      <c r="P22" s="26">
        <v>-294.45</v>
      </c>
      <c r="Q22" s="27"/>
      <c r="R22" s="27"/>
      <c r="S22" s="27"/>
      <c r="T22" s="27"/>
    </row>
    <row r="23" spans="1:20" ht="119.4" x14ac:dyDescent="0.3">
      <c r="A23" s="25" t="s">
        <v>50</v>
      </c>
      <c r="B23" s="40">
        <v>3560.4235199999998</v>
      </c>
      <c r="C23" s="40">
        <v>1944.5640000000001</v>
      </c>
      <c r="D23" s="40"/>
      <c r="E23" s="40"/>
      <c r="F23" s="40"/>
      <c r="G23" s="40"/>
      <c r="H23" s="40"/>
      <c r="I23" s="40"/>
      <c r="J23" s="40"/>
      <c r="K23" s="40"/>
      <c r="L23" s="40"/>
      <c r="M23" s="40"/>
      <c r="N23" s="40"/>
      <c r="O23" s="40"/>
      <c r="P23" s="26">
        <v>5504.9875199999997</v>
      </c>
      <c r="Q23" s="27"/>
      <c r="R23" s="27"/>
      <c r="S23" s="27"/>
      <c r="T23" s="27"/>
    </row>
    <row r="24" spans="1:20" ht="66.599999999999994" x14ac:dyDescent="0.3">
      <c r="A24" s="25" t="s">
        <v>51</v>
      </c>
      <c r="B24" s="40"/>
      <c r="C24" s="40">
        <v>520</v>
      </c>
      <c r="D24" s="40"/>
      <c r="E24" s="40"/>
      <c r="F24" s="40"/>
      <c r="G24" s="40"/>
      <c r="H24" s="40"/>
      <c r="I24" s="40"/>
      <c r="J24" s="40"/>
      <c r="K24" s="40"/>
      <c r="L24" s="40"/>
      <c r="M24" s="40"/>
      <c r="N24" s="40"/>
      <c r="O24" s="40"/>
      <c r="P24" s="26">
        <v>520</v>
      </c>
      <c r="Q24" s="27"/>
      <c r="R24" s="27"/>
      <c r="S24" s="27"/>
      <c r="T24" s="27"/>
    </row>
    <row r="25" spans="1:20" ht="53.4" x14ac:dyDescent="0.3">
      <c r="A25" s="25" t="s">
        <v>52</v>
      </c>
      <c r="B25" s="40"/>
      <c r="C25" s="40"/>
      <c r="D25" s="40"/>
      <c r="E25" s="40"/>
      <c r="F25" s="40"/>
      <c r="G25" s="40"/>
      <c r="H25" s="40"/>
      <c r="I25" s="40"/>
      <c r="J25" s="40">
        <v>37993</v>
      </c>
      <c r="K25" s="40"/>
      <c r="L25" s="40"/>
      <c r="M25" s="40"/>
      <c r="N25" s="40"/>
      <c r="O25" s="40"/>
      <c r="P25" s="26">
        <v>37993</v>
      </c>
      <c r="Q25" s="27"/>
      <c r="R25" s="27"/>
      <c r="S25" s="27"/>
      <c r="T25" s="27"/>
    </row>
    <row r="26" spans="1:20" ht="53.4" x14ac:dyDescent="0.3">
      <c r="A26" s="25" t="s">
        <v>53</v>
      </c>
      <c r="B26" s="40">
        <v>3771.9538299999999</v>
      </c>
      <c r="C26" s="40"/>
      <c r="D26" s="40"/>
      <c r="E26" s="40"/>
      <c r="F26" s="40"/>
      <c r="G26" s="40"/>
      <c r="H26" s="40"/>
      <c r="I26" s="40"/>
      <c r="J26" s="40"/>
      <c r="K26" s="40"/>
      <c r="L26" s="40"/>
      <c r="M26" s="40"/>
      <c r="N26" s="40"/>
      <c r="O26" s="40"/>
      <c r="P26" s="26">
        <v>3771.9538299999999</v>
      </c>
      <c r="Q26" s="27"/>
      <c r="R26" s="27"/>
      <c r="S26" s="27"/>
      <c r="T26" s="27"/>
    </row>
    <row r="27" spans="1:20" x14ac:dyDescent="0.3">
      <c r="A27" s="33" t="s">
        <v>54</v>
      </c>
      <c r="B27" s="41">
        <v>195465.92165</v>
      </c>
      <c r="C27" s="41">
        <v>152160.40766</v>
      </c>
      <c r="D27" s="41">
        <v>86521.54</v>
      </c>
      <c r="E27" s="41">
        <v>47620.305</v>
      </c>
      <c r="F27" s="41">
        <v>21587.434450000001</v>
      </c>
      <c r="G27" s="41">
        <v>78626.999989999997</v>
      </c>
      <c r="H27" s="41">
        <v>23157.559000000001</v>
      </c>
      <c r="I27" s="41">
        <v>20175.803</v>
      </c>
      <c r="J27" s="41">
        <v>74285.16231</v>
      </c>
      <c r="K27" s="41">
        <v>26983.255290000001</v>
      </c>
      <c r="L27" s="41">
        <v>60409.50232</v>
      </c>
      <c r="M27" s="41">
        <v>47524.243000000002</v>
      </c>
      <c r="N27" s="41">
        <v>52062.331740000001</v>
      </c>
      <c r="O27" s="41">
        <v>52433.584190000001</v>
      </c>
      <c r="P27" s="26">
        <v>939014.04960000003</v>
      </c>
      <c r="Q27" s="34"/>
      <c r="R27" s="34"/>
      <c r="S27" s="34"/>
      <c r="T27" s="34"/>
    </row>
    <row r="29" spans="1:20" x14ac:dyDescent="0.3">
      <c r="A29" s="37" t="s">
        <v>30</v>
      </c>
      <c r="B29" s="36">
        <f>Учреждения!B64+'Муниципальные районы'!P27</f>
        <v>1754991.64738</v>
      </c>
    </row>
    <row r="30" spans="1:20" ht="32.25" customHeight="1" x14ac:dyDescent="0.3">
      <c r="A30" s="37" t="str">
        <f>CONCATENATE("Остатки бюджетных средств на ",C2,"г.")</f>
        <v>Остатки бюджетных средств на 09.11.2018г.</v>
      </c>
      <c r="B30" s="36">
        <f>4066780.8</f>
        <v>4066780.8</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2018-11-12T04:23:02Z</dcterms:modified>
</cp:coreProperties>
</file>