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8" windowWidth="14808" windowHeight="7956"/>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Учреждения!$35:$36</definedName>
    <definedName name="_xlnm.Print_Area" localSheetId="1">'Муниципальные районы'!$A$1:$P$22</definedName>
    <definedName name="_xlnm.Print_Area" localSheetId="0">Учреждения!$A$1:$E$79</definedName>
  </definedNames>
  <calcPr calcId="162913" refMode="R1C1"/>
</workbook>
</file>

<file path=xl/calcChain.xml><?xml version="1.0" encoding="utf-8"?>
<calcChain xmlns="http://schemas.openxmlformats.org/spreadsheetml/2006/main">
  <c r="E33" i="1" l="1"/>
  <c r="E8" i="1" s="1"/>
  <c r="E9" i="1"/>
  <c r="E17" i="1"/>
  <c r="E16" i="1"/>
  <c r="E32" i="1"/>
  <c r="E15" i="1"/>
  <c r="E25" i="1"/>
  <c r="E31" i="1"/>
  <c r="E30" i="1"/>
  <c r="E20" i="1"/>
  <c r="E29" i="1"/>
  <c r="E28" i="1"/>
  <c r="E19" i="1"/>
  <c r="E18" i="1"/>
  <c r="E10" i="1"/>
  <c r="E27" i="1"/>
  <c r="E26" i="1"/>
  <c r="E24" i="1"/>
  <c r="E23" i="1" l="1"/>
  <c r="E21" i="1"/>
  <c r="E14" i="1"/>
  <c r="E13" i="1"/>
  <c r="E12" i="1"/>
  <c r="E11" i="1"/>
  <c r="B20" i="2" l="1"/>
  <c r="A2" i="2" l="1"/>
  <c r="B2" i="2" s="1"/>
  <c r="C2" i="2" s="1"/>
  <c r="A21" i="2" s="1"/>
  <c r="H1" i="1" l="1"/>
  <c r="A5" i="1" s="1"/>
  <c r="H2" i="1"/>
  <c r="G1" i="1"/>
  <c r="G2" i="1"/>
  <c r="A2" i="1" l="1"/>
</calcChain>
</file>

<file path=xl/sharedStrings.xml><?xml version="1.0" encoding="utf-8"?>
<sst xmlns="http://schemas.openxmlformats.org/spreadsheetml/2006/main" count="113" uniqueCount="111">
  <si>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</si>
  <si>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</si>
  <si>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</si>
  <si>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</si>
  <si>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</si>
  <si>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</si>
  <si>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</si>
  <si>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</si>
  <si>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</si>
  <si>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</si>
  <si>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</si>
  <si>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</si>
  <si>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</si>
  <si>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</si>
  <si>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</si>
  <si>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</si>
  <si>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</si>
  <si>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</si>
  <si>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</si>
  <si>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</si>
  <si>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</si>
  <si>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</si>
  <si>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</si>
  <si>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</si>
  <si>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</si>
  <si>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</si>
  <si>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</si>
  <si>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</si>
  <si>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</si>
  <si>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</si>
  <si>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</si>
  <si>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Дотации на выравнивание бюджетной обеспеченности муниципальных районов (городских округов)</t>
  </si>
  <si>
    <t>Субсидии местным бюджетам, связанные с выравниванием обеспеченности муниципальных образований в Камчатском крае по реализации ими их расходных обязательств</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</si>
  <si>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</si>
  <si>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Субсидии местным бюджетам на реализацию мероприятий Инвестиционной  программы Камчатского края</t>
  </si>
  <si>
    <t>Субвенции муниципальным районам в Камчатском крае для осуществления  полномочий органов государственной власти Камчатского края по расчету и предоставлению дотаций  бюджетам поселений</t>
  </si>
  <si>
    <t>Субвенции для осуществления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t>
  </si>
  <si>
    <t>Субвенции для осуществления  государственных полномочий Камчатского края по вопросам предоставления мер социальной поддержки отдельным категориям граждан, проживающим в Камчатском крае, по проезду на автомобильном транспорте общего пользования городского сообщения</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</si>
  <si>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проживающим в Камчатском крае, по проезду на автомобильном транспорте общего пользования пригородного сообщения</t>
  </si>
  <si>
    <t>Субвенции для осуществления  государственных полномочий  Камчатского края по выплате компенсации части платы, взимаемой с родителей (законных представителей) за присмотр и уход за детьми в образовательных организациях в Камчатском крае, реализующих образовательную программу дошкольного образования</t>
  </si>
  <si>
    <t>Субвенции на осуществление государственных полномочий Камчатского края по вопросам предоставления гражданам субсидий на оплату жилого помещения и коммунальных услуг</t>
  </si>
  <si>
    <t>Субвенции 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t>
  </si>
  <si>
    <t>Субвенции на выполнение государственных полномочий Камчатского края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</si>
  <si>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Иные межбюджетные трансферты на приобретение сценической конструкции для МКУК Центр культуры и досуга «Сельский дом культуры с. Хаилино»</t>
  </si>
  <si>
    <t>Выплата единовременного пособия при всех формах устройства детей, лишенных родительского попечения, в семью</t>
  </si>
  <si>
    <t>Всего:</t>
  </si>
  <si>
    <t>15.11.2018</t>
  </si>
  <si>
    <t>Законодательное Собрание Камчатского края</t>
  </si>
  <si>
    <t>Контрольно-счетная палата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</si>
  <si>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</si>
  <si>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</si>
  <si>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</si>
  <si>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</si>
  <si>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</si>
  <si>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</si>
  <si>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</si>
  <si>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и молодежной политики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</si>
  <si>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</si>
  <si>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</si>
  <si>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</si>
  <si>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</si>
  <si>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Министерство имущественных и земельных отношений Камчатского края</t>
  </si>
  <si>
    <t>Агентство записи актов гражданского состояния Камчатского края</t>
  </si>
  <si>
    <t>Агентство по делам архивов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</si>
  <si>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</si>
  <si>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</si>
  <si>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</si>
  <si>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</si>
  <si>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Региональная служба по тарифам и ценам Камчатского края</t>
  </si>
  <si>
    <t>Инспекция государственного технического надзора Камчатского края</t>
  </si>
  <si>
    <t>Инспекция государственного строительного надзора Камчатского края</t>
  </si>
  <si>
    <t>Государственная жилищная инспекция Камчатского края</t>
  </si>
  <si>
    <t>Инспекция государственного экологического надзора Камчатского края</t>
  </si>
  <si>
    <t>Государственная инспекция по контролю в сфере закупок Камчатского края</t>
  </si>
  <si>
    <t>Избирательная комиссия Камчатского края</t>
  </si>
  <si>
    <t>Министерство экономического развития и торговли Камчатского края</t>
  </si>
  <si>
    <t>Петропавловск-Камчатская городская территориальная избирательная комиссия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</si>
  <si>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</si>
  <si>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</si>
  <si>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</si>
  <si>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</si>
  <si>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администрация Корякского округа</t>
  </si>
  <si>
    <t>Министерство территориального развития Камчатского края</t>
  </si>
  <si>
    <t>Агентство инвестиций и предпринимательства Камчатского края</t>
  </si>
  <si>
    <t>Агентство по обращению с отходами Камчатского края</t>
  </si>
  <si>
    <t>Служба охраны объектов культурного наследия Камчатского края</t>
  </si>
  <si>
    <t>Агентство приоритетных проектов развития Камчатского края</t>
  </si>
  <si>
    <t>ИТОГО</t>
  </si>
  <si>
    <t>09.11.2018</t>
  </si>
  <si>
    <t>Единая субвенция бюджетам субъектов Российской Федерации и бюджету г. Байконура</t>
  </si>
  <si>
    <t xml:space="preserve">Субсидии бюджетам субъектов Российской Федерации на реализацию мероприятий по обеспечению жильем молодых семей </t>
  </si>
  <si>
    <t xml:space="preserve">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 </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</si>
  <si>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</si>
  <si>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 xml:space="preserve">Субсидии бюджетам субъектов Российской Федерации на реализацию дополнительных мероприятий в сфере занятости населения </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</si>
  <si>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</si>
  <si>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Иные межбюджетные трансферты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</si>
  <si>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</si>
  <si>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</si>
  <si>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</si>
  <si>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</si>
  <si>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</si>
  <si>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</si>
  <si>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</si>
  <si>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</si>
  <si>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</si>
  <si>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 xml:space="preserve">Субсидии бюджетам субъектов Российской Федерации на поддержку региональных проектов в сфере информационных технологий </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</si>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</sst>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0"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0"/>
      <name val="Times New Roman"/>
      <family val="1"/>
    </font>
    <font>
      <sz val="10"/>
      <color theme="1"/>
      <name val="Calibri"/>
      <family val="2"/>
      <scheme val="minor"/>
    </font>
    <font>
      <sz val="11"/>
      <color theme="1"/>
      <name val="Times New Roman"/>
      <family val="1"/>
    </font>
    <font>
      <sz val="10"/>
      <name val="Times New Roman"/>
      <family val="1"/>
    </font>
    <font>
      <sz val="12"/>
      <color theme="1"/>
      <name val="Times New Roman"/>
      <family val="1"/>
    </font>
    <font>
      <b/>
      <sz val="12"/>
      <name val="Times New Roman"/>
      <family val="1"/>
    </font>
    <font>
      <sz val="11"/>
      <color theme="0" tint="-0.34998626667073579"/>
      <name val="Calibri"/>
      <family val="2"/>
      <scheme val="minor"/>
    </font>
    <font>
      <b/>
      <sz val="10"/>
      <color theme="1"/>
      <name val="Calibri"/>
      <family val="2"/>
      <scheme val="minor"/>
    </font>
    <font>
      <b/>
      <sz val="11"/>
      <color theme="1"/>
      <name val="Times New Roman"/>
      <family val="1"/>
      <charset val="204"/>
    </font>
    <font>
      <b/>
      <sz val="11"/>
      <color theme="1"/>
      <name val="Calibri"/>
      <family val="2"/>
      <charset val="204"/>
      <scheme val="minor"/>
    </font>
    <font>
      <sz val="12"/>
      <color theme="0"/>
      <name val="Times New Roman"/>
      <family val="1"/>
    </font>
    <font>
      <sz val="11"/>
      <color theme="0"/>
      <name val="Calibri"/>
      <family val="2"/>
      <scheme val="minor"/>
    </font>
    <font>
      <b/>
      <sz val="9"/>
      <color theme="0"/>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8">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5" fillId="2" borderId="4" xfId="0" applyNumberFormat="1" applyFont="1" applyFill="1" applyBorder="1" applyAlignment="1"/>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164" fontId="3" fillId="0" borderId="4" xfId="0" applyNumberFormat="1" applyFont="1" applyBorder="1" applyAlignment="1">
      <alignment horizontal="right" vertical="center" wrapText="1"/>
    </xf>
    <xf numFmtId="164" fontId="2" fillId="0" borderId="4" xfId="0" applyNumberFormat="1" applyFont="1" applyBorder="1" applyAlignment="1">
      <alignment horizontal="right" vertical="center" wrapText="1"/>
    </xf>
    <xf numFmtId="49" fontId="3" fillId="0" borderId="4" xfId="0" applyNumberFormat="1" applyFont="1" applyBorder="1" applyAlignment="1">
      <alignment horizontal="left" vertical="center" wrapText="1"/>
    </xf>
    <xf numFmtId="14" fontId="0" fillId="0" borderId="0" xfId="0" applyNumberFormat="1"/>
    <xf numFmtId="49" fontId="2" fillId="0" borderId="4" xfId="0" applyNumberFormat="1" applyFont="1" applyBorder="1" applyAlignment="1">
      <alignment horizontal="left" vertical="center" wrapText="1"/>
    </xf>
    <xf numFmtId="164" fontId="7" fillId="2" borderId="4" xfId="0" applyNumberFormat="1" applyFont="1" applyFill="1" applyBorder="1" applyAlignment="1">
      <alignment horizontal="center" vertical="center" wrapText="1"/>
    </xf>
    <xf numFmtId="49" fontId="6" fillId="2" borderId="4" xfId="0" applyNumberFormat="1" applyFont="1" applyFill="1" applyBorder="1" applyAlignment="1">
      <alignment horizontal="left" wrapText="1"/>
    </xf>
    <xf numFmtId="164" fontId="7" fillId="2" borderId="4" xfId="0" applyNumberFormat="1" applyFont="1" applyFill="1" applyBorder="1" applyAlignment="1">
      <alignment horizontal="right" vertical="center" wrapText="1"/>
    </xf>
    <xf numFmtId="0" fontId="8" fillId="0" borderId="0" xfId="0" applyFont="1"/>
    <xf numFmtId="0" fontId="9" fillId="0" borderId="0" xfId="0" applyFont="1"/>
    <xf numFmtId="0" fontId="11" fillId="0" borderId="0" xfId="0" applyFont="1"/>
    <xf numFmtId="0" fontId="12" fillId="2" borderId="0" xfId="0" applyFont="1" applyFill="1" applyBorder="1" applyAlignment="1"/>
    <xf numFmtId="0" fontId="13" fillId="0" borderId="0" xfId="0" applyNumberFormat="1" applyFont="1"/>
    <xf numFmtId="0" fontId="13" fillId="0" borderId="0" xfId="0" applyFont="1"/>
    <xf numFmtId="49" fontId="5" fillId="2" borderId="4" xfId="0" applyNumberFormat="1" applyFont="1" applyFill="1" applyBorder="1" applyAlignment="1">
      <alignment horizontal="left" wrapText="1"/>
    </xf>
    <xf numFmtId="0" fontId="14" fillId="0" borderId="0" xfId="0" applyFont="1"/>
    <xf numFmtId="0" fontId="15" fillId="0" borderId="4" xfId="0" applyFont="1" applyBorder="1" applyAlignment="1">
      <alignment horizontal="center" vertical="center" wrapText="1"/>
    </xf>
    <xf numFmtId="164" fontId="16" fillId="0" borderId="4" xfId="0" applyNumberFormat="1" applyFont="1" applyBorder="1"/>
    <xf numFmtId="0" fontId="16" fillId="0" borderId="4" xfId="0" applyFont="1" applyBorder="1" applyAlignment="1">
      <alignment wrapText="1"/>
    </xf>
    <xf numFmtId="0" fontId="18" fillId="0" borderId="0" xfId="0" applyFont="1"/>
    <xf numFmtId="164" fontId="10" fillId="2" borderId="4" xfId="0" applyNumberFormat="1" applyFont="1" applyFill="1" applyBorder="1" applyAlignment="1">
      <alignment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164" fontId="10" fillId="2" borderId="4" xfId="0" applyNumberFormat="1" applyFont="1" applyFill="1" applyBorder="1" applyAlignment="1">
      <alignment horizontal="center" vertical="center" wrapText="1"/>
    </xf>
    <xf numFmtId="14" fontId="17" fillId="0" borderId="0" xfId="0" applyNumberFormat="1" applyFont="1"/>
    <xf numFmtId="0" fontId="19" fillId="2" borderId="0" xfId="0" applyFont="1" applyFill="1" applyBorder="1" applyAlignment="1"/>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tabSelected="1" view="pageBreakPreview" topLeftCell="A25" zoomScaleNormal="100" zoomScaleSheetLayoutView="100" workbookViewId="0">
      <selection activeCell="E6" sqref="E6"/>
    </sheetView>
  </sheetViews>
  <sheetFormatPr defaultRowHeight="14.4" x14ac:dyDescent="0.3"/>
  <cols>
    <col min="1" max="1" width="69.33203125" customWidth="1"/>
    <col min="2" max="2" width="13.88671875" customWidth="1"/>
    <col min="3" max="4" width="14.44140625" customWidth="1"/>
    <col min="5" max="5" width="12.44140625" customWidth="1"/>
    <col min="6" max="6" width="12.5546875" customWidth="1"/>
    <col min="7" max="7" width="16" bestFit="1" customWidth="1"/>
    <col min="9" max="9" width="10.109375" bestFit="1" customWidth="1"/>
  </cols>
  <sheetData>
    <row r="1" spans="1:9" ht="15.6" x14ac:dyDescent="0.3">
      <c r="A1" s="45" t="s">
        <v>0</v>
      </c>
      <c r="B1" s="45"/>
      <c r="C1" s="45"/>
      <c r="D1" s="45"/>
      <c r="E1" s="45"/>
      <c r="F1" s="31" t="s">
        <v>88</v>
      </c>
      <c r="G1" s="32" t="str">
        <f>TEXT(F1,"[$-FC19]ДД ММММ")</f>
        <v>09 ноября</v>
      </c>
      <c r="H1" s="32" t="str">
        <f>TEXT(F1,"[$-FC19]ДД.ММ.ГГГ \г")</f>
        <v>09.11.2018 г</v>
      </c>
    </row>
    <row r="2" spans="1:9" ht="15.6" x14ac:dyDescent="0.3">
      <c r="A2" s="45" t="str">
        <f>CONCATENATE("с ",G1," по ",G2,"ода")</f>
        <v>с 09 ноября по 15 ноября 2018 года</v>
      </c>
      <c r="B2" s="45"/>
      <c r="C2" s="45"/>
      <c r="D2" s="45"/>
      <c r="E2" s="45"/>
      <c r="F2" s="31" t="s">
        <v>46</v>
      </c>
      <c r="G2" s="32" t="str">
        <f>TEXT(F2,"[$-FC19]ДД ММММ ГГГ \г")</f>
        <v>15 ноября 2018 г</v>
      </c>
      <c r="H2" s="32" t="str">
        <f>TEXT(F2,"[$-FC19]ДД.ММ.ГГГ \г")</f>
        <v>15.11.2018 г</v>
      </c>
      <c r="I2" s="22"/>
    </row>
    <row r="3" spans="1:9" x14ac:dyDescent="0.3">
      <c r="A3" s="1"/>
      <c r="B3" s="2"/>
      <c r="C3" s="2"/>
      <c r="D3" s="2"/>
      <c r="E3" s="3"/>
    </row>
    <row r="4" spans="1:9" x14ac:dyDescent="0.3">
      <c r="A4" s="4"/>
      <c r="B4" s="5"/>
      <c r="C4" s="5"/>
      <c r="D4" s="6"/>
      <c r="E4" s="7" t="s">
        <v>1</v>
      </c>
    </row>
    <row r="5" spans="1:9" x14ac:dyDescent="0.3">
      <c r="A5" s="46" t="str">
        <f>CONCATENATE("Остатки средств на ",H1,".")</f>
        <v>Остатки средств на 09.11.2018 г.</v>
      </c>
      <c r="B5" s="47"/>
      <c r="C5" s="47"/>
      <c r="D5" s="48"/>
      <c r="E5" s="8">
        <v>4066780.8</v>
      </c>
      <c r="F5" s="22"/>
    </row>
    <row r="6" spans="1:9" x14ac:dyDescent="0.3">
      <c r="A6" s="10"/>
      <c r="B6" s="11"/>
      <c r="C6" s="11"/>
      <c r="D6" s="11"/>
      <c r="E6" s="12"/>
    </row>
    <row r="7" spans="1:9" x14ac:dyDescent="0.3">
      <c r="A7" s="55" t="s">
        <v>2</v>
      </c>
      <c r="B7" s="56"/>
      <c r="C7" s="56"/>
      <c r="D7" s="56"/>
      <c r="E7" s="13"/>
    </row>
    <row r="8" spans="1:9" x14ac:dyDescent="0.3">
      <c r="A8" s="50" t="s">
        <v>3</v>
      </c>
      <c r="B8" s="56"/>
      <c r="C8" s="56"/>
      <c r="D8" s="56"/>
      <c r="E8" s="9">
        <f>E33-E9</f>
        <v>1459128.1967700003</v>
      </c>
    </row>
    <row r="9" spans="1:9" x14ac:dyDescent="0.3">
      <c r="A9" s="57" t="s">
        <v>4</v>
      </c>
      <c r="B9" s="56"/>
      <c r="C9" s="56"/>
      <c r="D9" s="56"/>
      <c r="E9" s="14">
        <f>SUM(E10:E32)</f>
        <v>58822.799999999988</v>
      </c>
    </row>
    <row r="10" spans="1:9" x14ac:dyDescent="0.3">
      <c r="A10" s="57" t="s">
        <v>89</v>
      </c>
      <c r="B10" s="56"/>
      <c r="C10" s="56"/>
      <c r="D10" s="56"/>
      <c r="E10" s="14">
        <f>21.5+2+170.4</f>
        <v>193.9</v>
      </c>
    </row>
    <row r="11" spans="1:9" x14ac:dyDescent="0.3">
      <c r="A11" s="57" t="s">
        <v>90</v>
      </c>
      <c r="B11" s="56"/>
      <c r="C11" s="56"/>
      <c r="D11" s="56"/>
      <c r="E11" s="14">
        <f>334</f>
        <v>334</v>
      </c>
    </row>
    <row r="12" spans="1:9" ht="27.6" customHeight="1" x14ac:dyDescent="0.3">
      <c r="A12" s="57" t="s">
        <v>91</v>
      </c>
      <c r="B12" s="56"/>
      <c r="C12" s="56"/>
      <c r="D12" s="56"/>
      <c r="E12" s="14">
        <f>103.3</f>
        <v>103.3</v>
      </c>
    </row>
    <row r="13" spans="1:9" ht="26.4" customHeight="1" x14ac:dyDescent="0.3">
      <c r="A13" s="57" t="s">
        <v>92</v>
      </c>
      <c r="B13" s="56"/>
      <c r="C13" s="56"/>
      <c r="D13" s="56"/>
      <c r="E13" s="14">
        <f>8.6</f>
        <v>8.6</v>
      </c>
    </row>
    <row r="14" spans="1:9" ht="31.2" customHeight="1" x14ac:dyDescent="0.3">
      <c r="A14" s="57" t="s">
        <v>93</v>
      </c>
      <c r="B14" s="56"/>
      <c r="C14" s="56"/>
      <c r="D14" s="56"/>
      <c r="E14" s="14">
        <f>303</f>
        <v>303</v>
      </c>
    </row>
    <row r="15" spans="1:9" ht="29.4" customHeight="1" x14ac:dyDescent="0.3">
      <c r="A15" s="57" t="s">
        <v>94</v>
      </c>
      <c r="B15" s="56"/>
      <c r="C15" s="56"/>
      <c r="D15" s="56"/>
      <c r="E15" s="14">
        <f>994.5+441.3+331.5+707.6+36.6</f>
        <v>2511.5</v>
      </c>
    </row>
    <row r="16" spans="1:9" ht="28.8" customHeight="1" x14ac:dyDescent="0.3">
      <c r="A16" s="57" t="s">
        <v>95</v>
      </c>
      <c r="B16" s="56"/>
      <c r="C16" s="56"/>
      <c r="D16" s="56"/>
      <c r="E16" s="14">
        <f>11301.9+12998.4+1000+1397.5</f>
        <v>26697.8</v>
      </c>
    </row>
    <row r="17" spans="1:5" ht="27.6" customHeight="1" x14ac:dyDescent="0.3">
      <c r="A17" s="57" t="s">
        <v>96</v>
      </c>
      <c r="B17" s="56"/>
      <c r="C17" s="56"/>
      <c r="D17" s="56"/>
      <c r="E17" s="14">
        <f>202.3+282.6+781.4+1670.8</f>
        <v>2937.1</v>
      </c>
    </row>
    <row r="18" spans="1:5" ht="58.8" customHeight="1" x14ac:dyDescent="0.3">
      <c r="A18" s="57" t="s">
        <v>97</v>
      </c>
      <c r="B18" s="56"/>
      <c r="C18" s="56"/>
      <c r="D18" s="56"/>
      <c r="E18" s="14">
        <f>505.6+98</f>
        <v>603.6</v>
      </c>
    </row>
    <row r="19" spans="1:5" ht="28.2" customHeight="1" x14ac:dyDescent="0.3">
      <c r="A19" s="57" t="s">
        <v>98</v>
      </c>
      <c r="B19" s="56"/>
      <c r="C19" s="56"/>
      <c r="D19" s="56"/>
      <c r="E19" s="14">
        <f>1043+90.8</f>
        <v>1133.8</v>
      </c>
    </row>
    <row r="20" spans="1:5" ht="28.2" customHeight="1" x14ac:dyDescent="0.3">
      <c r="A20" s="57" t="s">
        <v>99</v>
      </c>
      <c r="B20" s="56"/>
      <c r="C20" s="56"/>
      <c r="D20" s="56"/>
      <c r="E20" s="14">
        <f>7311.6+35.6+192.4+3075.2</f>
        <v>10614.8</v>
      </c>
    </row>
    <row r="21" spans="1:5" ht="44.4" customHeight="1" x14ac:dyDescent="0.3">
      <c r="A21" s="57" t="s">
        <v>100</v>
      </c>
      <c r="B21" s="56"/>
      <c r="C21" s="56"/>
      <c r="D21" s="56"/>
      <c r="E21" s="14">
        <f>940.8</f>
        <v>940.8</v>
      </c>
    </row>
    <row r="22" spans="1:5" ht="30.6" customHeight="1" x14ac:dyDescent="0.3">
      <c r="A22" s="57" t="s">
        <v>101</v>
      </c>
      <c r="B22" s="56"/>
      <c r="C22" s="56"/>
      <c r="D22" s="56"/>
      <c r="E22" s="14">
        <v>365.4</v>
      </c>
    </row>
    <row r="23" spans="1:5" ht="27.6" customHeight="1" x14ac:dyDescent="0.3">
      <c r="A23" s="57" t="s">
        <v>102</v>
      </c>
      <c r="B23" s="56"/>
      <c r="C23" s="56"/>
      <c r="D23" s="56"/>
      <c r="E23" s="14">
        <f>23</f>
        <v>23</v>
      </c>
    </row>
    <row r="24" spans="1:5" ht="32.4" customHeight="1" x14ac:dyDescent="0.3">
      <c r="A24" s="57" t="s">
        <v>103</v>
      </c>
      <c r="B24" s="56"/>
      <c r="C24" s="56"/>
      <c r="D24" s="56"/>
      <c r="E24" s="14">
        <f>650.4</f>
        <v>650.4</v>
      </c>
    </row>
    <row r="25" spans="1:5" ht="30" customHeight="1" x14ac:dyDescent="0.3">
      <c r="A25" s="57" t="s">
        <v>104</v>
      </c>
      <c r="B25" s="56"/>
      <c r="C25" s="56"/>
      <c r="D25" s="56"/>
      <c r="E25" s="14">
        <f>6113.8+3630.9</f>
        <v>9744.7000000000007</v>
      </c>
    </row>
    <row r="26" spans="1:5" ht="30.6" customHeight="1" x14ac:dyDescent="0.3">
      <c r="A26" s="57" t="s">
        <v>105</v>
      </c>
      <c r="B26" s="56"/>
      <c r="C26" s="56"/>
      <c r="D26" s="56"/>
      <c r="E26" s="14">
        <f>1282.6</f>
        <v>1282.5999999999999</v>
      </c>
    </row>
    <row r="27" spans="1:5" ht="28.8" customHeight="1" x14ac:dyDescent="0.3">
      <c r="A27" s="57" t="s">
        <v>103</v>
      </c>
      <c r="B27" s="56"/>
      <c r="C27" s="56"/>
      <c r="D27" s="56"/>
      <c r="E27" s="14">
        <f>158.4</f>
        <v>158.4</v>
      </c>
    </row>
    <row r="28" spans="1:5" ht="30" customHeight="1" x14ac:dyDescent="0.3">
      <c r="A28" s="57" t="s">
        <v>106</v>
      </c>
      <c r="B28" s="56"/>
      <c r="C28" s="56"/>
      <c r="D28" s="56"/>
      <c r="E28" s="14">
        <f>105.1</f>
        <v>105.1</v>
      </c>
    </row>
    <row r="29" spans="1:5" ht="30" customHeight="1" x14ac:dyDescent="0.3">
      <c r="A29" s="57" t="s">
        <v>107</v>
      </c>
      <c r="B29" s="56"/>
      <c r="C29" s="56"/>
      <c r="D29" s="56"/>
      <c r="E29" s="14">
        <f>0.2</f>
        <v>0.2</v>
      </c>
    </row>
    <row r="30" spans="1:5" ht="42.6" customHeight="1" x14ac:dyDescent="0.3">
      <c r="A30" s="57" t="s">
        <v>108</v>
      </c>
      <c r="B30" s="56"/>
      <c r="C30" s="56"/>
      <c r="D30" s="56"/>
      <c r="E30" s="14">
        <f>119</f>
        <v>119</v>
      </c>
    </row>
    <row r="31" spans="1:5" ht="25.8" customHeight="1" x14ac:dyDescent="0.3">
      <c r="A31" s="57" t="s">
        <v>109</v>
      </c>
      <c r="B31" s="56"/>
      <c r="C31" s="56"/>
      <c r="D31" s="56"/>
      <c r="E31" s="14">
        <f>7.6</f>
        <v>7.6</v>
      </c>
    </row>
    <row r="32" spans="1:5" ht="29.4" customHeight="1" x14ac:dyDescent="0.3">
      <c r="A32" s="57" t="s">
        <v>110</v>
      </c>
      <c r="B32" s="56"/>
      <c r="C32" s="56"/>
      <c r="D32" s="56"/>
      <c r="E32" s="14">
        <f>-11.3-2.7-1.8</f>
        <v>-15.8</v>
      </c>
    </row>
    <row r="33" spans="1:5" x14ac:dyDescent="0.3">
      <c r="A33" s="49" t="s">
        <v>5</v>
      </c>
      <c r="B33" s="50"/>
      <c r="C33" s="50"/>
      <c r="D33" s="50"/>
      <c r="E33" s="13">
        <f>'Муниципальные районы'!B21-Учреждения!E5+'Муниципальные районы'!B20</f>
        <v>1517950.9967700003</v>
      </c>
    </row>
    <row r="34" spans="1:5" x14ac:dyDescent="0.3">
      <c r="A34" s="15"/>
      <c r="B34" s="16"/>
      <c r="C34" s="16"/>
      <c r="D34" s="6"/>
      <c r="E34" s="17"/>
    </row>
    <row r="35" spans="1:5" x14ac:dyDescent="0.3">
      <c r="A35" s="51" t="s">
        <v>14</v>
      </c>
      <c r="B35" s="53" t="s">
        <v>6</v>
      </c>
      <c r="C35" s="54" t="s">
        <v>7</v>
      </c>
      <c r="D35" s="54"/>
      <c r="E35" s="54"/>
    </row>
    <row r="36" spans="1:5" ht="82.8" x14ac:dyDescent="0.3">
      <c r="A36" s="52"/>
      <c r="B36" s="53"/>
      <c r="C36" s="18" t="s">
        <v>8</v>
      </c>
      <c r="D36" s="18" t="s">
        <v>9</v>
      </c>
      <c r="E36" s="18" t="s">
        <v>10</v>
      </c>
    </row>
    <row r="37" spans="1:5" x14ac:dyDescent="0.3">
      <c r="A37" s="21" t="s">
        <v>47</v>
      </c>
      <c r="B37" s="19">
        <v>2832.5711900000001</v>
      </c>
      <c r="C37" s="19"/>
      <c r="D37" s="19"/>
      <c r="E37" s="19"/>
    </row>
    <row r="38" spans="1:5" x14ac:dyDescent="0.3">
      <c r="A38" s="21" t="s">
        <v>48</v>
      </c>
      <c r="B38" s="19">
        <v>2200</v>
      </c>
      <c r="C38" s="19">
        <v>2200</v>
      </c>
      <c r="D38" s="19"/>
      <c r="E38" s="19"/>
    </row>
    <row r="39" spans="1:5" x14ac:dyDescent="0.3">
      <c r="A39" s="21" t="s">
        <v>49</v>
      </c>
      <c r="B39" s="19">
        <v>5064.9111300000004</v>
      </c>
      <c r="C39" s="19">
        <v>400</v>
      </c>
      <c r="D39" s="19"/>
      <c r="E39" s="19">
        <v>1.5</v>
      </c>
    </row>
    <row r="40" spans="1:5" ht="27.6" x14ac:dyDescent="0.3">
      <c r="A40" s="21" t="s">
        <v>50</v>
      </c>
      <c r="B40" s="19">
        <v>25383.358349999999</v>
      </c>
      <c r="C40" s="19">
        <v>394.11973999999998</v>
      </c>
      <c r="D40" s="19">
        <v>493.6651</v>
      </c>
      <c r="E40" s="19"/>
    </row>
    <row r="41" spans="1:5" x14ac:dyDescent="0.3">
      <c r="A41" s="21" t="s">
        <v>51</v>
      </c>
      <c r="B41" s="19">
        <v>809.25026000000003</v>
      </c>
      <c r="C41" s="19"/>
      <c r="D41" s="19"/>
      <c r="E41" s="19"/>
    </row>
    <row r="42" spans="1:5" x14ac:dyDescent="0.3">
      <c r="A42" s="21" t="s">
        <v>52</v>
      </c>
      <c r="B42" s="19">
        <v>38329.84347</v>
      </c>
      <c r="C42" s="19">
        <v>500</v>
      </c>
      <c r="D42" s="19"/>
      <c r="E42" s="19"/>
    </row>
    <row r="43" spans="1:5" ht="27.6" x14ac:dyDescent="0.3">
      <c r="A43" s="21" t="s">
        <v>53</v>
      </c>
      <c r="B43" s="19">
        <v>63354.121180000002</v>
      </c>
      <c r="C43" s="19">
        <v>15</v>
      </c>
      <c r="D43" s="19"/>
      <c r="E43" s="19">
        <v>2625.07</v>
      </c>
    </row>
    <row r="44" spans="1:5" x14ac:dyDescent="0.3">
      <c r="A44" s="21" t="s">
        <v>54</v>
      </c>
      <c r="B44" s="19">
        <v>8818.5059999999994</v>
      </c>
      <c r="C44" s="19">
        <v>2293.0360000000001</v>
      </c>
      <c r="D44" s="19"/>
      <c r="E44" s="19"/>
    </row>
    <row r="45" spans="1:5" x14ac:dyDescent="0.3">
      <c r="A45" s="21" t="s">
        <v>55</v>
      </c>
      <c r="B45" s="19">
        <v>6202.6117100000001</v>
      </c>
      <c r="C45" s="19"/>
      <c r="D45" s="19"/>
      <c r="E45" s="19"/>
    </row>
    <row r="46" spans="1:5" x14ac:dyDescent="0.3">
      <c r="A46" s="21" t="s">
        <v>56</v>
      </c>
      <c r="B46" s="19">
        <v>6539.2534599999999</v>
      </c>
      <c r="C46" s="19"/>
      <c r="D46" s="19"/>
      <c r="E46" s="19">
        <v>633.81011000000001</v>
      </c>
    </row>
    <row r="47" spans="1:5" x14ac:dyDescent="0.3">
      <c r="A47" s="21" t="s">
        <v>57</v>
      </c>
      <c r="B47" s="19">
        <v>66461.850890000002</v>
      </c>
      <c r="C47" s="19">
        <v>2413.8737999999998</v>
      </c>
      <c r="D47" s="19">
        <v>66.731719999999996</v>
      </c>
      <c r="E47" s="19">
        <v>4219.2804100000003</v>
      </c>
    </row>
    <row r="48" spans="1:5" x14ac:dyDescent="0.3">
      <c r="A48" s="21" t="s">
        <v>58</v>
      </c>
      <c r="B48" s="19">
        <v>265809.19631000003</v>
      </c>
      <c r="C48" s="19">
        <v>1750</v>
      </c>
      <c r="D48" s="19">
        <v>280</v>
      </c>
      <c r="E48" s="19">
        <v>210988.198</v>
      </c>
    </row>
    <row r="49" spans="1:5" x14ac:dyDescent="0.3">
      <c r="A49" s="21" t="s">
        <v>59</v>
      </c>
      <c r="B49" s="19">
        <v>2155</v>
      </c>
      <c r="C49" s="19"/>
      <c r="D49" s="19"/>
      <c r="E49" s="19"/>
    </row>
    <row r="50" spans="1:5" ht="27.6" x14ac:dyDescent="0.3">
      <c r="A50" s="21" t="s">
        <v>60</v>
      </c>
      <c r="B50" s="19">
        <v>9379.8870800000004</v>
      </c>
      <c r="C50" s="19"/>
      <c r="D50" s="19"/>
      <c r="E50" s="19"/>
    </row>
    <row r="51" spans="1:5" x14ac:dyDescent="0.3">
      <c r="A51" s="21" t="s">
        <v>61</v>
      </c>
      <c r="B51" s="19">
        <v>5697.2340000000004</v>
      </c>
      <c r="C51" s="19">
        <v>1300</v>
      </c>
      <c r="D51" s="19"/>
      <c r="E51" s="19"/>
    </row>
    <row r="52" spans="1:5" x14ac:dyDescent="0.3">
      <c r="A52" s="21" t="s">
        <v>62</v>
      </c>
      <c r="B52" s="19">
        <v>588</v>
      </c>
      <c r="C52" s="19">
        <v>588</v>
      </c>
      <c r="D52" s="19"/>
      <c r="E52" s="19"/>
    </row>
    <row r="53" spans="1:5" x14ac:dyDescent="0.3">
      <c r="A53" s="21" t="s">
        <v>63</v>
      </c>
      <c r="B53" s="19">
        <v>1135.36096</v>
      </c>
      <c r="C53" s="19">
        <v>594</v>
      </c>
      <c r="D53" s="19"/>
      <c r="E53" s="19"/>
    </row>
    <row r="54" spans="1:5" ht="27.6" x14ac:dyDescent="0.3">
      <c r="A54" s="21" t="s">
        <v>64</v>
      </c>
      <c r="B54" s="19">
        <v>7060.35023</v>
      </c>
      <c r="C54" s="19">
        <v>965</v>
      </c>
      <c r="D54" s="19">
        <v>15.188000000000001</v>
      </c>
      <c r="E54" s="19">
        <v>2684.05575</v>
      </c>
    </row>
    <row r="55" spans="1:5" x14ac:dyDescent="0.3">
      <c r="A55" s="21" t="s">
        <v>65</v>
      </c>
      <c r="B55" s="19">
        <v>189.62100000000001</v>
      </c>
      <c r="C55" s="19"/>
      <c r="D55" s="19"/>
      <c r="E55" s="19"/>
    </row>
    <row r="56" spans="1:5" x14ac:dyDescent="0.3">
      <c r="A56" s="21" t="s">
        <v>66</v>
      </c>
      <c r="B56" s="19">
        <v>102303.73390000001</v>
      </c>
      <c r="C56" s="19">
        <v>100</v>
      </c>
      <c r="D56" s="19"/>
      <c r="E56" s="19"/>
    </row>
    <row r="57" spans="1:5" x14ac:dyDescent="0.3">
      <c r="A57" s="21" t="s">
        <v>67</v>
      </c>
      <c r="B57" s="19">
        <v>5389</v>
      </c>
      <c r="C57" s="19">
        <v>4250</v>
      </c>
      <c r="D57" s="19"/>
      <c r="E57" s="19"/>
    </row>
    <row r="58" spans="1:5" x14ac:dyDescent="0.3">
      <c r="A58" s="21" t="s">
        <v>68</v>
      </c>
      <c r="B58" s="19">
        <v>4.5</v>
      </c>
      <c r="C58" s="19"/>
      <c r="D58" s="19"/>
      <c r="E58" s="19"/>
    </row>
    <row r="59" spans="1:5" x14ac:dyDescent="0.3">
      <c r="A59" s="21" t="s">
        <v>69</v>
      </c>
      <c r="B59" s="19">
        <v>608.75108</v>
      </c>
      <c r="C59" s="19">
        <v>350</v>
      </c>
      <c r="D59" s="19">
        <v>218.74</v>
      </c>
      <c r="E59" s="19"/>
    </row>
    <row r="60" spans="1:5" x14ac:dyDescent="0.3">
      <c r="A60" s="21" t="s">
        <v>70</v>
      </c>
      <c r="B60" s="19">
        <v>130</v>
      </c>
      <c r="C60" s="19"/>
      <c r="D60" s="19"/>
      <c r="E60" s="19"/>
    </row>
    <row r="61" spans="1:5" x14ac:dyDescent="0.3">
      <c r="A61" s="21" t="s">
        <v>71</v>
      </c>
      <c r="B61" s="19">
        <v>23</v>
      </c>
      <c r="C61" s="19"/>
      <c r="D61" s="19"/>
      <c r="E61" s="19"/>
    </row>
    <row r="62" spans="1:5" x14ac:dyDescent="0.3">
      <c r="A62" s="21" t="s">
        <v>72</v>
      </c>
      <c r="B62" s="19">
        <v>304</v>
      </c>
      <c r="C62" s="19">
        <v>300</v>
      </c>
      <c r="D62" s="19"/>
      <c r="E62" s="19"/>
    </row>
    <row r="63" spans="1:5" x14ac:dyDescent="0.3">
      <c r="A63" s="21" t="s">
        <v>73</v>
      </c>
      <c r="B63" s="19">
        <v>400</v>
      </c>
      <c r="C63" s="19">
        <v>400</v>
      </c>
      <c r="D63" s="19"/>
      <c r="E63" s="19"/>
    </row>
    <row r="64" spans="1:5" x14ac:dyDescent="0.3">
      <c r="A64" s="21" t="s">
        <v>74</v>
      </c>
      <c r="B64" s="19">
        <v>668.19627000000003</v>
      </c>
      <c r="C64" s="19">
        <v>308</v>
      </c>
      <c r="D64" s="19"/>
      <c r="E64" s="19"/>
    </row>
    <row r="65" spans="1:5" x14ac:dyDescent="0.3">
      <c r="A65" s="21" t="s">
        <v>75</v>
      </c>
      <c r="B65" s="19">
        <v>19151.839059999998</v>
      </c>
      <c r="C65" s="19">
        <v>1450</v>
      </c>
      <c r="D65" s="19"/>
      <c r="E65" s="19"/>
    </row>
    <row r="66" spans="1:5" ht="27.6" x14ac:dyDescent="0.3">
      <c r="A66" s="21" t="s">
        <v>76</v>
      </c>
      <c r="B66" s="19">
        <v>42</v>
      </c>
      <c r="C66" s="19">
        <v>42</v>
      </c>
      <c r="D66" s="19"/>
      <c r="E66" s="19"/>
    </row>
    <row r="67" spans="1:5" x14ac:dyDescent="0.3">
      <c r="A67" s="21" t="s">
        <v>77</v>
      </c>
      <c r="B67" s="19">
        <v>839.34684000000004</v>
      </c>
      <c r="C67" s="19">
        <v>600</v>
      </c>
      <c r="D67" s="19"/>
      <c r="E67" s="19"/>
    </row>
    <row r="68" spans="1:5" x14ac:dyDescent="0.3">
      <c r="A68" s="21" t="s">
        <v>78</v>
      </c>
      <c r="B68" s="19">
        <v>79285.371109999993</v>
      </c>
      <c r="C68" s="19"/>
      <c r="D68" s="19"/>
      <c r="E68" s="19">
        <v>50</v>
      </c>
    </row>
    <row r="69" spans="1:5" x14ac:dyDescent="0.3">
      <c r="A69" s="21" t="s">
        <v>79</v>
      </c>
      <c r="B69" s="19">
        <v>2339.8489300000001</v>
      </c>
      <c r="C69" s="19">
        <v>730.11478</v>
      </c>
      <c r="D69" s="19"/>
      <c r="E69" s="19">
        <v>600</v>
      </c>
    </row>
    <row r="70" spans="1:5" x14ac:dyDescent="0.3">
      <c r="A70" s="21" t="s">
        <v>80</v>
      </c>
      <c r="B70" s="19">
        <v>10653.542289999999</v>
      </c>
      <c r="C70" s="19"/>
      <c r="D70" s="19">
        <v>408.89229</v>
      </c>
      <c r="E70" s="19"/>
    </row>
    <row r="71" spans="1:5" x14ac:dyDescent="0.3">
      <c r="A71" s="21" t="s">
        <v>81</v>
      </c>
      <c r="B71" s="19">
        <v>1140.52</v>
      </c>
      <c r="C71" s="19">
        <v>820</v>
      </c>
      <c r="D71" s="19"/>
      <c r="E71" s="19">
        <v>220.52</v>
      </c>
    </row>
    <row r="72" spans="1:5" x14ac:dyDescent="0.3">
      <c r="A72" s="21" t="s">
        <v>82</v>
      </c>
      <c r="B72" s="19">
        <v>331.94400000000002</v>
      </c>
      <c r="C72" s="19"/>
      <c r="D72" s="19"/>
      <c r="E72" s="19"/>
    </row>
    <row r="73" spans="1:5" x14ac:dyDescent="0.3">
      <c r="A73" s="21" t="s">
        <v>83</v>
      </c>
      <c r="B73" s="19">
        <v>29870.234670000002</v>
      </c>
      <c r="C73" s="19"/>
      <c r="D73" s="19"/>
      <c r="E73" s="19"/>
    </row>
    <row r="74" spans="1:5" x14ac:dyDescent="0.3">
      <c r="A74" s="21" t="s">
        <v>84</v>
      </c>
      <c r="B74" s="19">
        <v>2553.7601500000001</v>
      </c>
      <c r="C74" s="19"/>
      <c r="D74" s="19"/>
      <c r="E74" s="19"/>
    </row>
    <row r="75" spans="1:5" x14ac:dyDescent="0.3">
      <c r="A75" s="21" t="s">
        <v>85</v>
      </c>
      <c r="B75" s="19">
        <v>2669.3858399999999</v>
      </c>
      <c r="C75" s="19">
        <v>187.28617</v>
      </c>
      <c r="D75" s="19">
        <v>9.1464200000000009</v>
      </c>
      <c r="E75" s="19"/>
    </row>
    <row r="76" spans="1:5" x14ac:dyDescent="0.3">
      <c r="A76" s="21" t="s">
        <v>86</v>
      </c>
      <c r="B76" s="19">
        <v>460</v>
      </c>
      <c r="C76" s="19">
        <v>400</v>
      </c>
      <c r="D76" s="19"/>
      <c r="E76" s="19"/>
    </row>
    <row r="77" spans="1:5" x14ac:dyDescent="0.3">
      <c r="A77" s="23" t="s">
        <v>87</v>
      </c>
      <c r="B77" s="20">
        <v>777179.90136000002</v>
      </c>
      <c r="C77" s="20">
        <v>23350.430489999999</v>
      </c>
      <c r="D77" s="20">
        <v>1492.3635300000001</v>
      </c>
      <c r="E77" s="20">
        <v>222022.43427</v>
      </c>
    </row>
  </sheetData>
  <mergeCells count="33">
    <mergeCell ref="A30:D30"/>
    <mergeCell ref="A31:D31"/>
    <mergeCell ref="A32:D32"/>
    <mergeCell ref="A25:D25"/>
    <mergeCell ref="A26:D26"/>
    <mergeCell ref="A27:D27"/>
    <mergeCell ref="A28:D28"/>
    <mergeCell ref="A29:D29"/>
    <mergeCell ref="A21:D21"/>
    <mergeCell ref="A22:D22"/>
    <mergeCell ref="A23:D23"/>
    <mergeCell ref="A24:D24"/>
    <mergeCell ref="A16:D16"/>
    <mergeCell ref="A17:D17"/>
    <mergeCell ref="A18:D18"/>
    <mergeCell ref="A19:D19"/>
    <mergeCell ref="A20:D20"/>
    <mergeCell ref="A1:E1"/>
    <mergeCell ref="A2:E2"/>
    <mergeCell ref="A5:D5"/>
    <mergeCell ref="A33:D33"/>
    <mergeCell ref="A35:A36"/>
    <mergeCell ref="B35:B36"/>
    <mergeCell ref="C35:E35"/>
    <mergeCell ref="A7:D7"/>
    <mergeCell ref="A8:D8"/>
    <mergeCell ref="A9:D9"/>
    <mergeCell ref="A10:D10"/>
    <mergeCell ref="A11:D11"/>
    <mergeCell ref="A12:D12"/>
    <mergeCell ref="A13:D13"/>
    <mergeCell ref="A14:D14"/>
    <mergeCell ref="A15:D15"/>
  </mergeCells>
  <pageMargins left="0.70866141732283472" right="0.70866141732283472" top="0.74803149606299213" bottom="0.74803149606299213" header="0.31496062992125984" footer="0.31496062992125984"/>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view="pageBreakPreview" topLeftCell="A13" zoomScaleNormal="100" zoomScaleSheetLayoutView="100" workbookViewId="0">
      <selection activeCell="B22" sqref="B22"/>
    </sheetView>
  </sheetViews>
  <sheetFormatPr defaultRowHeight="14.4" x14ac:dyDescent="0.3"/>
  <cols>
    <col min="1" max="1" width="38.33203125" customWidth="1"/>
    <col min="2" max="2" width="13.109375" customWidth="1"/>
    <col min="3" max="3" width="13.5546875" customWidth="1"/>
    <col min="4" max="4" width="13" customWidth="1"/>
    <col min="5" max="5" width="13.109375" customWidth="1"/>
    <col min="6" max="6" width="13" customWidth="1"/>
    <col min="7" max="7" width="13.21875" customWidth="1"/>
    <col min="8" max="8" width="13.77734375" customWidth="1"/>
    <col min="9" max="9" width="13.21875" customWidth="1"/>
    <col min="10" max="10" width="12.6640625" customWidth="1"/>
    <col min="11" max="11" width="11" customWidth="1"/>
    <col min="12" max="13" width="12.88671875" customWidth="1"/>
    <col min="14" max="14" width="13.21875" customWidth="1"/>
    <col min="15" max="15" width="13.6640625" customWidth="1"/>
    <col min="16" max="16" width="10.77734375" customWidth="1"/>
  </cols>
  <sheetData>
    <row r="1" spans="1:20" s="29" customFormat="1" ht="15.6" x14ac:dyDescent="0.3">
      <c r="A1" s="43" t="s">
        <v>46</v>
      </c>
      <c r="C1" s="30" t="s">
        <v>13</v>
      </c>
    </row>
    <row r="2" spans="1:20" x14ac:dyDescent="0.3">
      <c r="A2" s="38" t="str">
        <f>TEXT(EndData2,"[$-FC19]ДД.ММ.ГГГ")</f>
        <v>15.11.2018</v>
      </c>
      <c r="B2" s="38">
        <f>A2+1</f>
        <v>43420</v>
      </c>
      <c r="C2" s="44" t="str">
        <f>TEXT(B2,"[$-FC19]ДД.ММ.ГГГ")</f>
        <v>16.11.2018</v>
      </c>
      <c r="P2" s="27" t="s">
        <v>12</v>
      </c>
    </row>
    <row r="3" spans="1:20" s="28" customFormat="1" ht="51.75" customHeight="1" x14ac:dyDescent="0.25">
      <c r="A3" s="35" t="s">
        <v>15</v>
      </c>
      <c r="B3" s="42" t="s">
        <v>16</v>
      </c>
      <c r="C3" s="39" t="s">
        <v>17</v>
      </c>
      <c r="D3" s="39" t="s">
        <v>18</v>
      </c>
      <c r="E3" s="39" t="s">
        <v>19</v>
      </c>
      <c r="F3" s="39" t="s">
        <v>20</v>
      </c>
      <c r="G3" s="39" t="s">
        <v>21</v>
      </c>
      <c r="H3" s="39" t="s">
        <v>22</v>
      </c>
      <c r="I3" s="39" t="s">
        <v>23</v>
      </c>
      <c r="J3" s="39" t="s">
        <v>24</v>
      </c>
      <c r="K3" s="39" t="s">
        <v>25</v>
      </c>
      <c r="L3" s="39" t="s">
        <v>26</v>
      </c>
      <c r="M3" s="39" t="s">
        <v>27</v>
      </c>
      <c r="N3" s="39" t="s">
        <v>28</v>
      </c>
      <c r="O3" s="39" t="s">
        <v>29</v>
      </c>
      <c r="P3" s="24" t="s">
        <v>11</v>
      </c>
    </row>
    <row r="4" spans="1:20" ht="40.200000000000003" x14ac:dyDescent="0.3">
      <c r="A4" s="25" t="s">
        <v>31</v>
      </c>
      <c r="B4" s="40"/>
      <c r="C4" s="40">
        <v>22288.2</v>
      </c>
      <c r="D4" s="40"/>
      <c r="E4" s="40"/>
      <c r="F4" s="40"/>
      <c r="G4" s="40"/>
      <c r="H4" s="40"/>
      <c r="I4" s="40"/>
      <c r="J4" s="40"/>
      <c r="K4" s="40"/>
      <c r="L4" s="40"/>
      <c r="M4" s="40"/>
      <c r="N4" s="40"/>
      <c r="O4" s="40"/>
      <c r="P4" s="26">
        <v>22288.2</v>
      </c>
      <c r="Q4" s="27"/>
      <c r="R4" s="27"/>
      <c r="S4" s="27"/>
      <c r="T4" s="27"/>
    </row>
    <row r="5" spans="1:20" ht="66.599999999999994" x14ac:dyDescent="0.3">
      <c r="A5" s="25" t="s">
        <v>32</v>
      </c>
      <c r="B5" s="40"/>
      <c r="C5" s="40">
        <v>59366.015780000002</v>
      </c>
      <c r="D5" s="40"/>
      <c r="E5" s="40"/>
      <c r="F5" s="40"/>
      <c r="G5" s="40"/>
      <c r="H5" s="40"/>
      <c r="I5" s="40"/>
      <c r="J5" s="40"/>
      <c r="K5" s="40"/>
      <c r="L5" s="40"/>
      <c r="M5" s="40"/>
      <c r="N5" s="40"/>
      <c r="O5" s="40"/>
      <c r="P5" s="26">
        <v>59366.015780000002</v>
      </c>
      <c r="Q5" s="27"/>
      <c r="R5" s="27"/>
      <c r="S5" s="27"/>
      <c r="T5" s="27"/>
    </row>
    <row r="6" spans="1:20" ht="106.2" x14ac:dyDescent="0.3">
      <c r="A6" s="25" t="s">
        <v>33</v>
      </c>
      <c r="B6" s="40">
        <v>22653.074270000001</v>
      </c>
      <c r="C6" s="40">
        <v>-0.92700000000000005</v>
      </c>
      <c r="D6" s="40"/>
      <c r="E6" s="40">
        <v>-101.11147</v>
      </c>
      <c r="F6" s="40">
        <v>2290.6154499999998</v>
      </c>
      <c r="G6" s="40">
        <v>663.44</v>
      </c>
      <c r="H6" s="40"/>
      <c r="I6" s="40"/>
      <c r="J6" s="40">
        <v>13722.653759999999</v>
      </c>
      <c r="K6" s="40">
        <v>3503.9326999999998</v>
      </c>
      <c r="L6" s="40"/>
      <c r="M6" s="40"/>
      <c r="N6" s="40"/>
      <c r="O6" s="40">
        <v>288.02965</v>
      </c>
      <c r="P6" s="26">
        <v>43019.70736</v>
      </c>
      <c r="Q6" s="27"/>
      <c r="R6" s="27"/>
      <c r="S6" s="27"/>
      <c r="T6" s="27"/>
    </row>
    <row r="7" spans="1:20" ht="40.200000000000003" x14ac:dyDescent="0.3">
      <c r="A7" s="25" t="s">
        <v>34</v>
      </c>
      <c r="B7" s="40">
        <v>9238.2996700000003</v>
      </c>
      <c r="C7" s="40">
        <v>50622.118490000001</v>
      </c>
      <c r="D7" s="40"/>
      <c r="E7" s="40"/>
      <c r="F7" s="40"/>
      <c r="G7" s="40"/>
      <c r="H7" s="40"/>
      <c r="I7" s="40"/>
      <c r="J7" s="40"/>
      <c r="K7" s="40">
        <v>374.28820000000002</v>
      </c>
      <c r="L7" s="40"/>
      <c r="M7" s="40"/>
      <c r="N7" s="40"/>
      <c r="O7" s="40"/>
      <c r="P7" s="26">
        <v>60234.706359999996</v>
      </c>
      <c r="Q7" s="27"/>
      <c r="R7" s="27"/>
      <c r="S7" s="27"/>
      <c r="T7" s="27"/>
    </row>
    <row r="8" spans="1:20" ht="79.8" x14ac:dyDescent="0.3">
      <c r="A8" s="25" t="s">
        <v>35</v>
      </c>
      <c r="B8" s="40"/>
      <c r="C8" s="40">
        <v>4189.75</v>
      </c>
      <c r="D8" s="40"/>
      <c r="E8" s="40"/>
      <c r="F8" s="40"/>
      <c r="G8" s="40"/>
      <c r="H8" s="40"/>
      <c r="I8" s="40"/>
      <c r="J8" s="40"/>
      <c r="K8" s="40"/>
      <c r="L8" s="40"/>
      <c r="M8" s="40"/>
      <c r="N8" s="40"/>
      <c r="O8" s="40"/>
      <c r="P8" s="26">
        <v>4189.75</v>
      </c>
      <c r="Q8" s="27"/>
      <c r="R8" s="27"/>
      <c r="S8" s="27"/>
      <c r="T8" s="27"/>
    </row>
    <row r="9" spans="1:20" ht="79.8" x14ac:dyDescent="0.3">
      <c r="A9" s="25" t="s">
        <v>36</v>
      </c>
      <c r="B9" s="40"/>
      <c r="C9" s="40">
        <v>258.334</v>
      </c>
      <c r="D9" s="40"/>
      <c r="E9" s="40"/>
      <c r="F9" s="40"/>
      <c r="G9" s="40"/>
      <c r="H9" s="40"/>
      <c r="I9" s="40"/>
      <c r="J9" s="40"/>
      <c r="K9" s="40"/>
      <c r="L9" s="40"/>
      <c r="M9" s="40"/>
      <c r="N9" s="40"/>
      <c r="O9" s="40"/>
      <c r="P9" s="26">
        <v>258.334</v>
      </c>
      <c r="Q9" s="27"/>
      <c r="R9" s="27"/>
      <c r="S9" s="27"/>
      <c r="T9" s="27"/>
    </row>
    <row r="10" spans="1:20" ht="106.2" x14ac:dyDescent="0.3">
      <c r="A10" s="25" t="s">
        <v>37</v>
      </c>
      <c r="B10" s="40">
        <v>20000</v>
      </c>
      <c r="C10" s="40">
        <v>2061.5</v>
      </c>
      <c r="D10" s="40">
        <v>184.583</v>
      </c>
      <c r="E10" s="40"/>
      <c r="F10" s="40"/>
      <c r="G10" s="40"/>
      <c r="H10" s="40"/>
      <c r="I10" s="40"/>
      <c r="J10" s="40"/>
      <c r="K10" s="40"/>
      <c r="L10" s="40"/>
      <c r="M10" s="40"/>
      <c r="N10" s="40"/>
      <c r="O10" s="40"/>
      <c r="P10" s="26">
        <v>22246.082999999999</v>
      </c>
      <c r="Q10" s="27"/>
      <c r="R10" s="27"/>
      <c r="S10" s="27"/>
      <c r="T10" s="27"/>
    </row>
    <row r="11" spans="1:20" ht="93" x14ac:dyDescent="0.3">
      <c r="A11" s="25" t="s">
        <v>38</v>
      </c>
      <c r="B11" s="40"/>
      <c r="C11" s="40">
        <v>6380.8969999999999</v>
      </c>
      <c r="D11" s="40"/>
      <c r="E11" s="40"/>
      <c r="F11" s="40"/>
      <c r="G11" s="40"/>
      <c r="H11" s="40"/>
      <c r="I11" s="40"/>
      <c r="J11" s="40"/>
      <c r="K11" s="40"/>
      <c r="L11" s="40"/>
      <c r="M11" s="40"/>
      <c r="N11" s="40"/>
      <c r="O11" s="40"/>
      <c r="P11" s="26">
        <v>6380.8969999999999</v>
      </c>
      <c r="Q11" s="27"/>
      <c r="R11" s="27"/>
      <c r="S11" s="27"/>
      <c r="T11" s="27"/>
    </row>
    <row r="12" spans="1:20" ht="119.4" x14ac:dyDescent="0.3">
      <c r="A12" s="25" t="s">
        <v>39</v>
      </c>
      <c r="B12" s="40"/>
      <c r="C12" s="40">
        <v>15</v>
      </c>
      <c r="D12" s="40"/>
      <c r="E12" s="40"/>
      <c r="F12" s="40"/>
      <c r="G12" s="40"/>
      <c r="H12" s="40"/>
      <c r="I12" s="40"/>
      <c r="J12" s="40"/>
      <c r="K12" s="40"/>
      <c r="L12" s="40"/>
      <c r="M12" s="40"/>
      <c r="N12" s="40"/>
      <c r="O12" s="40"/>
      <c r="P12" s="26">
        <v>15</v>
      </c>
      <c r="Q12" s="27"/>
      <c r="R12" s="27"/>
      <c r="S12" s="27"/>
      <c r="T12" s="27"/>
    </row>
    <row r="13" spans="1:20" ht="66.599999999999994" x14ac:dyDescent="0.3">
      <c r="A13" s="25" t="s">
        <v>40</v>
      </c>
      <c r="B13" s="40"/>
      <c r="C13" s="40"/>
      <c r="D13" s="40"/>
      <c r="E13" s="40"/>
      <c r="F13" s="40"/>
      <c r="G13" s="40"/>
      <c r="H13" s="40"/>
      <c r="I13" s="40"/>
      <c r="J13" s="40"/>
      <c r="K13" s="40">
        <v>510.66</v>
      </c>
      <c r="L13" s="40"/>
      <c r="M13" s="40"/>
      <c r="N13" s="40"/>
      <c r="O13" s="40"/>
      <c r="P13" s="26">
        <v>510.66</v>
      </c>
      <c r="Q13" s="27"/>
      <c r="R13" s="27"/>
      <c r="S13" s="27"/>
      <c r="T13" s="27"/>
    </row>
    <row r="14" spans="1:20" ht="66.599999999999994" x14ac:dyDescent="0.3">
      <c r="A14" s="25" t="s">
        <v>41</v>
      </c>
      <c r="B14" s="40">
        <v>26.8</v>
      </c>
      <c r="C14" s="40"/>
      <c r="D14" s="40"/>
      <c r="E14" s="40"/>
      <c r="F14" s="40"/>
      <c r="G14" s="40"/>
      <c r="H14" s="40"/>
      <c r="I14" s="40"/>
      <c r="J14" s="40"/>
      <c r="K14" s="40"/>
      <c r="L14" s="40"/>
      <c r="M14" s="40"/>
      <c r="N14" s="40"/>
      <c r="O14" s="40"/>
      <c r="P14" s="26">
        <v>26.8</v>
      </c>
      <c r="Q14" s="27"/>
      <c r="R14" s="27"/>
      <c r="S14" s="27"/>
      <c r="T14" s="27"/>
    </row>
    <row r="15" spans="1:20" ht="79.8" x14ac:dyDescent="0.3">
      <c r="A15" s="25" t="s">
        <v>42</v>
      </c>
      <c r="B15" s="40"/>
      <c r="C15" s="40"/>
      <c r="D15" s="40"/>
      <c r="E15" s="40"/>
      <c r="F15" s="40"/>
      <c r="G15" s="40"/>
      <c r="H15" s="40"/>
      <c r="I15" s="40"/>
      <c r="J15" s="40">
        <v>1960</v>
      </c>
      <c r="K15" s="40"/>
      <c r="L15" s="40"/>
      <c r="M15" s="40"/>
      <c r="N15" s="40"/>
      <c r="O15" s="40"/>
      <c r="P15" s="26">
        <v>1960</v>
      </c>
      <c r="Q15" s="27"/>
      <c r="R15" s="27"/>
      <c r="S15" s="27"/>
      <c r="T15" s="27"/>
    </row>
    <row r="16" spans="1:20" ht="53.4" x14ac:dyDescent="0.3">
      <c r="A16" s="25" t="s">
        <v>43</v>
      </c>
      <c r="B16" s="40"/>
      <c r="C16" s="40"/>
      <c r="D16" s="40"/>
      <c r="E16" s="40"/>
      <c r="F16" s="40"/>
      <c r="G16" s="40"/>
      <c r="H16" s="40"/>
      <c r="I16" s="40"/>
      <c r="J16" s="40"/>
      <c r="K16" s="40"/>
      <c r="L16" s="40">
        <v>1474.0032000000001</v>
      </c>
      <c r="M16" s="40"/>
      <c r="N16" s="40"/>
      <c r="O16" s="40"/>
      <c r="P16" s="26">
        <v>1474.0032000000001</v>
      </c>
      <c r="Q16" s="27"/>
      <c r="R16" s="27"/>
      <c r="S16" s="27"/>
      <c r="T16" s="27"/>
    </row>
    <row r="17" spans="1:20" ht="40.200000000000003" x14ac:dyDescent="0.3">
      <c r="A17" s="25" t="s">
        <v>44</v>
      </c>
      <c r="B17" s="40">
        <v>23.038709999999998</v>
      </c>
      <c r="C17" s="40"/>
      <c r="D17" s="40"/>
      <c r="E17" s="40"/>
      <c r="F17" s="40"/>
      <c r="G17" s="40"/>
      <c r="H17" s="40"/>
      <c r="I17" s="40"/>
      <c r="J17" s="40"/>
      <c r="K17" s="40"/>
      <c r="L17" s="40"/>
      <c r="M17" s="40"/>
      <c r="N17" s="40"/>
      <c r="O17" s="40"/>
      <c r="P17" s="26">
        <v>23.038709999999998</v>
      </c>
      <c r="Q17" s="27"/>
      <c r="R17" s="27"/>
      <c r="S17" s="27"/>
      <c r="T17" s="27"/>
    </row>
    <row r="18" spans="1:20" x14ac:dyDescent="0.3">
      <c r="A18" s="33" t="s">
        <v>45</v>
      </c>
      <c r="B18" s="41">
        <v>51941.212650000001</v>
      </c>
      <c r="C18" s="41">
        <v>145180.88827</v>
      </c>
      <c r="D18" s="41">
        <v>184.583</v>
      </c>
      <c r="E18" s="41">
        <v>-101.11147</v>
      </c>
      <c r="F18" s="41">
        <v>2290.6154499999998</v>
      </c>
      <c r="G18" s="41">
        <v>663.44</v>
      </c>
      <c r="H18" s="41"/>
      <c r="I18" s="41"/>
      <c r="J18" s="41">
        <v>15682.653759999999</v>
      </c>
      <c r="K18" s="41">
        <v>4388.8809000000001</v>
      </c>
      <c r="L18" s="41">
        <v>1474.0032000000001</v>
      </c>
      <c r="M18" s="41"/>
      <c r="N18" s="41"/>
      <c r="O18" s="41">
        <v>288.02965</v>
      </c>
      <c r="P18" s="26">
        <v>221993.19540999999</v>
      </c>
      <c r="Q18" s="34"/>
      <c r="R18" s="34"/>
      <c r="S18" s="34"/>
      <c r="T18" s="34"/>
    </row>
    <row r="20" spans="1:20" x14ac:dyDescent="0.3">
      <c r="A20" s="37" t="s">
        <v>30</v>
      </c>
      <c r="B20" s="36">
        <f>Учреждения!B77+'Муниципальные районы'!P18</f>
        <v>999173.09676999995</v>
      </c>
    </row>
    <row r="21" spans="1:20" ht="32.25" customHeight="1" x14ac:dyDescent="0.3">
      <c r="A21" s="37" t="str">
        <f>CONCATENATE("Остатки бюджетных средств на ",C2,"г.")</f>
        <v>Остатки бюджетных средств на 16.11.2018г.</v>
      </c>
      <c r="B21" s="36">
        <v>4585558.7</v>
      </c>
    </row>
  </sheetData>
  <pageMargins left="0.23622047244094491" right="0.23622047244094491" top="0.74803149606299213" bottom="0.74803149606299213" header="0.31496062992125984" footer="0.31496062992125984"/>
  <pageSetup paperSize="9" scale="61"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2018-11-19T22:32:48Z</dcterms:modified>
</cp:coreProperties>
</file>