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FILESHARE\Minfin\Бюджетный отдел\ВСЕ ПРО БЮДЖЕТ\Бюджет 2021-2023\БК 2021\2020-09-23 зас 2\ПРОТОКОЛ\"/>
    </mc:Choice>
  </mc:AlternateContent>
  <bookViews>
    <workbookView xWindow="0" yWindow="0" windowWidth="28800" windowHeight="11700"/>
  </bookViews>
  <sheets>
    <sheet name="ОСНОВНОЙ" sheetId="71" r:id="rId1"/>
    <sheet name="доп приорит перечень" sheetId="103" r:id="rId2"/>
    <sheet name="доп перечень" sheetId="104" r:id="rId3"/>
  </sheets>
  <definedNames>
    <definedName name="_xlnm._FilterDatabase" localSheetId="0" hidden="1">ОСНОВНОЙ!$A$5:$E$5</definedName>
    <definedName name="_xlnm.Print_Titles" localSheetId="2">'доп перечень'!$3:$4</definedName>
    <definedName name="_xlnm.Print_Titles" localSheetId="1">'доп приорит перечень'!$3:$4</definedName>
    <definedName name="_xlnm.Print_Titles" localSheetId="0">ОСНОВНОЙ!$3:$4</definedName>
    <definedName name="_xlnm.Print_Area" localSheetId="2">'доп перечень'!$A$1:$I$715</definedName>
    <definedName name="_xlnm.Print_Area" localSheetId="1">'доп приорит перечень'!$A$1:$K$297</definedName>
    <definedName name="_xlnm.Print_Area" localSheetId="0">ОСНОВНОЙ!$A$1:$E$813</definedName>
  </definedNames>
  <calcPr calcId="162913"/>
</workbook>
</file>

<file path=xl/calcChain.xml><?xml version="1.0" encoding="utf-8"?>
<calcChain xmlns="http://schemas.openxmlformats.org/spreadsheetml/2006/main">
  <c r="C816" i="71" l="1"/>
  <c r="D816" i="71"/>
  <c r="E816" i="71"/>
  <c r="C776" i="71" l="1"/>
  <c r="D776" i="71"/>
  <c r="E776" i="71"/>
  <c r="C777" i="71"/>
  <c r="D777" i="71"/>
  <c r="E777" i="71"/>
  <c r="C778" i="71"/>
  <c r="D778" i="71"/>
  <c r="E778" i="71"/>
  <c r="C779" i="71"/>
  <c r="D779" i="71"/>
  <c r="E779" i="71"/>
  <c r="E784" i="71"/>
  <c r="D784" i="71"/>
  <c r="C784" i="71"/>
  <c r="D689" i="71"/>
  <c r="E689" i="71"/>
  <c r="D690" i="71"/>
  <c r="E690" i="71"/>
  <c r="D691" i="71"/>
  <c r="E691" i="71"/>
  <c r="E688" i="71"/>
  <c r="C185" i="71"/>
  <c r="E687" i="71" l="1"/>
  <c r="E707" i="104"/>
  <c r="F703" i="104"/>
  <c r="G703" i="104"/>
  <c r="H703" i="104"/>
  <c r="I703" i="104"/>
  <c r="J703" i="104"/>
  <c r="F383" i="104"/>
  <c r="G383" i="104"/>
  <c r="H383" i="104"/>
  <c r="I383" i="104"/>
  <c r="J383" i="104"/>
  <c r="F384" i="104"/>
  <c r="G384" i="104"/>
  <c r="H384" i="104"/>
  <c r="I384" i="104"/>
  <c r="J384" i="104"/>
  <c r="F385" i="104"/>
  <c r="G385" i="104"/>
  <c r="H385" i="104"/>
  <c r="I385" i="104"/>
  <c r="J385" i="104"/>
  <c r="F386" i="104"/>
  <c r="G386" i="104"/>
  <c r="H386" i="104"/>
  <c r="I386" i="104"/>
  <c r="J386" i="104"/>
  <c r="E385" i="104"/>
  <c r="D385" i="104" s="1"/>
  <c r="E386" i="104"/>
  <c r="E383" i="104"/>
  <c r="D383" i="104" s="1"/>
  <c r="E290" i="104"/>
  <c r="E275" i="104"/>
  <c r="E180" i="104"/>
  <c r="E157" i="104"/>
  <c r="E71" i="104"/>
  <c r="F8" i="104"/>
  <c r="G8" i="104"/>
  <c r="H8" i="104"/>
  <c r="I8" i="104"/>
  <c r="J8" i="104"/>
  <c r="E8" i="104"/>
  <c r="E7" i="104"/>
  <c r="E289" i="103"/>
  <c r="E288" i="103"/>
  <c r="E284" i="103"/>
  <c r="F283" i="103"/>
  <c r="G283" i="103"/>
  <c r="H283" i="103"/>
  <c r="I283" i="103"/>
  <c r="J283" i="103"/>
  <c r="K283" i="103"/>
  <c r="G282" i="103"/>
  <c r="H282" i="103"/>
  <c r="I282" i="103"/>
  <c r="J282" i="103"/>
  <c r="K282" i="103"/>
  <c r="E282" i="103"/>
  <c r="E151" i="103"/>
  <c r="E96" i="103"/>
  <c r="E75" i="103"/>
  <c r="E54" i="103"/>
  <c r="H8" i="103"/>
  <c r="E8" i="103"/>
  <c r="C817" i="71"/>
  <c r="D817" i="71"/>
  <c r="E817" i="71"/>
  <c r="C491" i="71"/>
  <c r="C490" i="71"/>
  <c r="D490" i="71"/>
  <c r="E490" i="71"/>
  <c r="D491" i="71"/>
  <c r="E491" i="71"/>
  <c r="C492" i="71"/>
  <c r="D492" i="71"/>
  <c r="E492" i="71"/>
  <c r="C493" i="71"/>
  <c r="D493" i="71"/>
  <c r="E493" i="71"/>
  <c r="C9" i="71"/>
  <c r="D340" i="71"/>
  <c r="E340" i="71"/>
  <c r="C54" i="71"/>
  <c r="D54" i="71"/>
  <c r="E54" i="71"/>
  <c r="C55" i="71"/>
  <c r="D55" i="71"/>
  <c r="E55" i="71"/>
  <c r="C56" i="71"/>
  <c r="D56" i="71"/>
  <c r="E56" i="71"/>
  <c r="C57" i="71"/>
  <c r="D57" i="71"/>
  <c r="E57" i="71"/>
  <c r="D117" i="71"/>
  <c r="E117" i="71"/>
  <c r="C117" i="71"/>
  <c r="D386" i="104" l="1"/>
  <c r="J382" i="104"/>
  <c r="F382" i="104"/>
  <c r="I382" i="104"/>
  <c r="G382" i="104"/>
  <c r="H382" i="104"/>
  <c r="D8" i="104"/>
  <c r="D282" i="103"/>
  <c r="C124" i="71"/>
  <c r="D124" i="71"/>
  <c r="E124" i="71"/>
  <c r="C125" i="71"/>
  <c r="D125" i="71"/>
  <c r="E125" i="71"/>
  <c r="C126" i="71"/>
  <c r="D126" i="71"/>
  <c r="E126" i="71"/>
  <c r="C127" i="71"/>
  <c r="D127" i="71"/>
  <c r="E127" i="71"/>
  <c r="E131" i="71"/>
  <c r="C131" i="71"/>
  <c r="E15" i="71" l="1"/>
  <c r="D829" i="71"/>
  <c r="E829" i="71"/>
  <c r="D828" i="71"/>
  <c r="E828" i="71"/>
  <c r="D827" i="71"/>
  <c r="E827" i="71"/>
  <c r="D826" i="71"/>
  <c r="E826" i="71"/>
  <c r="D825" i="71"/>
  <c r="E825" i="71"/>
  <c r="D824" i="71"/>
  <c r="E824" i="71"/>
  <c r="D823" i="71"/>
  <c r="E823" i="71"/>
  <c r="D822" i="71"/>
  <c r="E822" i="71"/>
  <c r="D821" i="71"/>
  <c r="E821" i="71"/>
  <c r="D820" i="71"/>
  <c r="E820" i="71"/>
  <c r="E819" i="71"/>
  <c r="E818" i="71"/>
  <c r="D592" i="104" l="1"/>
  <c r="D488" i="104"/>
  <c r="C820" i="71"/>
  <c r="C223" i="71"/>
  <c r="C222" i="71"/>
  <c r="D222" i="71"/>
  <c r="E222" i="71"/>
  <c r="D223" i="71"/>
  <c r="E223" i="71"/>
  <c r="C224" i="71"/>
  <c r="D224" i="71"/>
  <c r="E224" i="71"/>
  <c r="C225" i="71"/>
  <c r="D225" i="71"/>
  <c r="E225" i="71"/>
  <c r="E245" i="71"/>
  <c r="D245" i="71"/>
  <c r="C245" i="71"/>
  <c r="C818" i="71" l="1"/>
  <c r="C822" i="71"/>
  <c r="C829" i="71"/>
  <c r="C146" i="71"/>
  <c r="D146" i="71"/>
  <c r="E146" i="71"/>
  <c r="C147" i="71"/>
  <c r="D147" i="71"/>
  <c r="E147" i="71"/>
  <c r="C148" i="71"/>
  <c r="D148" i="71"/>
  <c r="E148" i="71"/>
  <c r="C149" i="71"/>
  <c r="D149" i="71"/>
  <c r="E149" i="71"/>
  <c r="C145" i="71" l="1"/>
  <c r="D642" i="104"/>
  <c r="D641" i="104"/>
  <c r="D640" i="104"/>
  <c r="D639" i="104"/>
  <c r="J638" i="104"/>
  <c r="I638" i="104"/>
  <c r="H638" i="104"/>
  <c r="G638" i="104"/>
  <c r="F638" i="104"/>
  <c r="E638" i="104"/>
  <c r="D634" i="104"/>
  <c r="D633" i="104"/>
  <c r="E630" i="104"/>
  <c r="D632" i="104"/>
  <c r="D631" i="104"/>
  <c r="J630" i="104"/>
  <c r="I630" i="104"/>
  <c r="H630" i="104"/>
  <c r="G630" i="104"/>
  <c r="F630" i="104"/>
  <c r="D626" i="104"/>
  <c r="D625" i="104"/>
  <c r="E622" i="104"/>
  <c r="D624" i="104"/>
  <c r="D623" i="104"/>
  <c r="J622" i="104"/>
  <c r="I622" i="104"/>
  <c r="H622" i="104"/>
  <c r="G622" i="104"/>
  <c r="F622" i="104"/>
  <c r="D618" i="104"/>
  <c r="D617" i="104"/>
  <c r="D616" i="104"/>
  <c r="D615" i="104"/>
  <c r="J614" i="104"/>
  <c r="I614" i="104"/>
  <c r="H614" i="104"/>
  <c r="G614" i="104"/>
  <c r="F614" i="104"/>
  <c r="D610" i="104"/>
  <c r="D609" i="104"/>
  <c r="D608" i="104"/>
  <c r="D607" i="104"/>
  <c r="J606" i="104"/>
  <c r="I606" i="104"/>
  <c r="H606" i="104"/>
  <c r="G606" i="104"/>
  <c r="F606" i="104"/>
  <c r="E606" i="104"/>
  <c r="D602" i="104"/>
  <c r="D601" i="104"/>
  <c r="D600" i="104"/>
  <c r="D599" i="104"/>
  <c r="J598" i="104"/>
  <c r="I598" i="104"/>
  <c r="H598" i="104"/>
  <c r="G598" i="104"/>
  <c r="F598" i="104"/>
  <c r="E598" i="104"/>
  <c r="D594" i="104"/>
  <c r="D593" i="104"/>
  <c r="D591" i="104"/>
  <c r="J590" i="104"/>
  <c r="I590" i="104"/>
  <c r="H590" i="104"/>
  <c r="G590" i="104"/>
  <c r="F590" i="104"/>
  <c r="E590" i="104"/>
  <c r="D622" i="104" l="1"/>
  <c r="D598" i="104"/>
  <c r="D590" i="104"/>
  <c r="D630" i="104"/>
  <c r="D638" i="104"/>
  <c r="D614" i="104"/>
  <c r="D606" i="104"/>
  <c r="E614" i="104"/>
  <c r="D212" i="104" l="1"/>
  <c r="D213" i="104"/>
  <c r="D83" i="103"/>
  <c r="D173" i="104" l="1"/>
  <c r="D165" i="104"/>
  <c r="D150" i="104" l="1"/>
  <c r="D62" i="103"/>
  <c r="D40" i="104"/>
  <c r="D32" i="104"/>
  <c r="D16" i="103" l="1"/>
  <c r="D159" i="103" l="1"/>
  <c r="D678" i="104" l="1"/>
  <c r="C726" i="71"/>
  <c r="C725" i="71"/>
  <c r="C827" i="71" l="1"/>
  <c r="F164" i="103"/>
  <c r="G164" i="103"/>
  <c r="H164" i="103"/>
  <c r="I164" i="103"/>
  <c r="J164" i="103"/>
  <c r="K164" i="103"/>
  <c r="F165" i="103"/>
  <c r="G165" i="103"/>
  <c r="H165" i="103"/>
  <c r="I165" i="103"/>
  <c r="J165" i="103"/>
  <c r="K165" i="103"/>
  <c r="F166" i="103"/>
  <c r="G166" i="103"/>
  <c r="H166" i="103"/>
  <c r="I166" i="103"/>
  <c r="J166" i="103"/>
  <c r="K166" i="103"/>
  <c r="F167" i="103"/>
  <c r="G167" i="103"/>
  <c r="H167" i="103"/>
  <c r="I167" i="103"/>
  <c r="J167" i="103"/>
  <c r="K167" i="103"/>
  <c r="E166" i="103"/>
  <c r="E167" i="103"/>
  <c r="E164" i="103"/>
  <c r="D172" i="103"/>
  <c r="D584" i="104"/>
  <c r="D582" i="104" s="1"/>
  <c r="I582" i="104"/>
  <c r="G582" i="104"/>
  <c r="E582" i="104"/>
  <c r="D576" i="104"/>
  <c r="D574" i="104" s="1"/>
  <c r="I574" i="104"/>
  <c r="G574" i="104"/>
  <c r="E574" i="104"/>
  <c r="D568" i="104"/>
  <c r="D566" i="104" s="1"/>
  <c r="I566" i="104"/>
  <c r="G566" i="104"/>
  <c r="E566" i="104"/>
  <c r="D560" i="104"/>
  <c r="I558" i="104"/>
  <c r="G558" i="104"/>
  <c r="E558" i="104"/>
  <c r="D558" i="104"/>
  <c r="E552" i="104"/>
  <c r="I550" i="104"/>
  <c r="G550" i="104"/>
  <c r="D544" i="104"/>
  <c r="D542" i="104" s="1"/>
  <c r="I542" i="104"/>
  <c r="G542" i="104"/>
  <c r="E542" i="104"/>
  <c r="D536" i="104"/>
  <c r="I534" i="104"/>
  <c r="G534" i="104"/>
  <c r="E534" i="104"/>
  <c r="D534" i="104"/>
  <c r="D528" i="104"/>
  <c r="D526" i="104" s="1"/>
  <c r="I526" i="104"/>
  <c r="G526" i="104"/>
  <c r="E526" i="104"/>
  <c r="D520" i="104"/>
  <c r="D518" i="104" s="1"/>
  <c r="I518" i="104"/>
  <c r="G518" i="104"/>
  <c r="E518" i="104"/>
  <c r="D512" i="104"/>
  <c r="D510" i="104" s="1"/>
  <c r="I510" i="104"/>
  <c r="G510" i="104"/>
  <c r="E510" i="104"/>
  <c r="D504" i="104"/>
  <c r="I502" i="104"/>
  <c r="G502" i="104"/>
  <c r="E502" i="104"/>
  <c r="D502" i="104"/>
  <c r="D496" i="104"/>
  <c r="D494" i="104" s="1"/>
  <c r="I494" i="104"/>
  <c r="G494" i="104"/>
  <c r="E494" i="104"/>
  <c r="D486" i="104"/>
  <c r="I486" i="104"/>
  <c r="G486" i="104"/>
  <c r="E486" i="104"/>
  <c r="D480" i="104"/>
  <c r="D478" i="104" s="1"/>
  <c r="I478" i="104"/>
  <c r="G478" i="104"/>
  <c r="E478" i="104"/>
  <c r="D472" i="104"/>
  <c r="D470" i="104" s="1"/>
  <c r="I470" i="104"/>
  <c r="G470" i="104"/>
  <c r="E470" i="104"/>
  <c r="D464" i="104"/>
  <c r="D462" i="104" s="1"/>
  <c r="I462" i="104"/>
  <c r="G462" i="104"/>
  <c r="E462" i="104"/>
  <c r="D456" i="104"/>
  <c r="D454" i="104" s="1"/>
  <c r="I454" i="104"/>
  <c r="G454" i="104"/>
  <c r="E454" i="104"/>
  <c r="D448" i="104"/>
  <c r="D446" i="104" s="1"/>
  <c r="I446" i="104"/>
  <c r="G446" i="104"/>
  <c r="E446" i="104"/>
  <c r="D440" i="104"/>
  <c r="D438" i="104" s="1"/>
  <c r="I438" i="104"/>
  <c r="G438" i="104"/>
  <c r="E438" i="104"/>
  <c r="D432" i="104"/>
  <c r="D430" i="104" s="1"/>
  <c r="I430" i="104"/>
  <c r="G430" i="104"/>
  <c r="E430" i="104"/>
  <c r="D424" i="104"/>
  <c r="D422" i="104" s="1"/>
  <c r="I422" i="104"/>
  <c r="G422" i="104"/>
  <c r="E422" i="104"/>
  <c r="D418" i="104"/>
  <c r="D417" i="104"/>
  <c r="D416" i="104"/>
  <c r="D415" i="104"/>
  <c r="G414" i="104"/>
  <c r="F414" i="104"/>
  <c r="E414" i="104"/>
  <c r="D410" i="104"/>
  <c r="D409" i="104"/>
  <c r="D408" i="104"/>
  <c r="D407" i="104"/>
  <c r="G406" i="104"/>
  <c r="F406" i="104"/>
  <c r="E406" i="104"/>
  <c r="D402" i="104"/>
  <c r="D401" i="104"/>
  <c r="D400" i="104"/>
  <c r="D399" i="104"/>
  <c r="G398" i="104"/>
  <c r="F398" i="104"/>
  <c r="E398" i="104"/>
  <c r="D394" i="104"/>
  <c r="D393" i="104"/>
  <c r="D392" i="104"/>
  <c r="D391" i="104"/>
  <c r="G390" i="104"/>
  <c r="F390" i="104"/>
  <c r="E390" i="104"/>
  <c r="D230" i="103"/>
  <c r="D229" i="103"/>
  <c r="E228" i="103"/>
  <c r="D228" i="103" s="1"/>
  <c r="D227" i="103"/>
  <c r="K226" i="103"/>
  <c r="J226" i="103"/>
  <c r="I226" i="103"/>
  <c r="H226" i="103"/>
  <c r="G226" i="103"/>
  <c r="F226" i="103"/>
  <c r="D223" i="103"/>
  <c r="D222" i="103"/>
  <c r="E221" i="103"/>
  <c r="E219" i="103" s="1"/>
  <c r="D220" i="103"/>
  <c r="K219" i="103"/>
  <c r="J219" i="103"/>
  <c r="I219" i="103"/>
  <c r="H219" i="103"/>
  <c r="G219" i="103"/>
  <c r="F219" i="103"/>
  <c r="D216" i="103"/>
  <c r="D215" i="103"/>
  <c r="E214" i="103"/>
  <c r="E212" i="103" s="1"/>
  <c r="D213" i="103"/>
  <c r="K212" i="103"/>
  <c r="J212" i="103"/>
  <c r="I212" i="103"/>
  <c r="H212" i="103"/>
  <c r="G212" i="103"/>
  <c r="F212" i="103"/>
  <c r="D209" i="103"/>
  <c r="D208" i="103"/>
  <c r="E207" i="103"/>
  <c r="D207" i="103" s="1"/>
  <c r="D206" i="103"/>
  <c r="K205" i="103"/>
  <c r="J205" i="103"/>
  <c r="I205" i="103"/>
  <c r="H205" i="103"/>
  <c r="G205" i="103"/>
  <c r="F205" i="103"/>
  <c r="D202" i="103"/>
  <c r="D201" i="103"/>
  <c r="E200" i="103"/>
  <c r="D200" i="103" s="1"/>
  <c r="D199" i="103"/>
  <c r="K198" i="103"/>
  <c r="J198" i="103"/>
  <c r="I198" i="103"/>
  <c r="H198" i="103"/>
  <c r="G198" i="103"/>
  <c r="F198" i="103"/>
  <c r="D195" i="103"/>
  <c r="D194" i="103"/>
  <c r="E193" i="103"/>
  <c r="E191" i="103" s="1"/>
  <c r="D192" i="103"/>
  <c r="K191" i="103"/>
  <c r="J191" i="103"/>
  <c r="I191" i="103"/>
  <c r="H191" i="103"/>
  <c r="G191" i="103"/>
  <c r="F191" i="103"/>
  <c r="D188" i="103"/>
  <c r="D187" i="103"/>
  <c r="E186" i="103"/>
  <c r="D186" i="103" s="1"/>
  <c r="D185" i="103"/>
  <c r="K184" i="103"/>
  <c r="J184" i="103"/>
  <c r="I184" i="103"/>
  <c r="H184" i="103"/>
  <c r="G184" i="103"/>
  <c r="F184" i="103"/>
  <c r="D181" i="103"/>
  <c r="D180" i="103"/>
  <c r="E179" i="103"/>
  <c r="D178" i="103"/>
  <c r="K177" i="103"/>
  <c r="J177" i="103"/>
  <c r="I177" i="103"/>
  <c r="H177" i="103"/>
  <c r="F177" i="103"/>
  <c r="D174" i="103"/>
  <c r="D173" i="103"/>
  <c r="D171" i="103"/>
  <c r="K170" i="103"/>
  <c r="J170" i="103"/>
  <c r="I170" i="103"/>
  <c r="H170" i="103"/>
  <c r="G170" i="103"/>
  <c r="F170" i="103"/>
  <c r="E170" i="103"/>
  <c r="E205" i="103" l="1"/>
  <c r="E550" i="104"/>
  <c r="E703" i="104"/>
  <c r="D703" i="104" s="1"/>
  <c r="E384" i="104"/>
  <c r="D406" i="104"/>
  <c r="D179" i="103"/>
  <c r="E283" i="103"/>
  <c r="E165" i="103"/>
  <c r="E277" i="103" s="1"/>
  <c r="D167" i="103"/>
  <c r="D166" i="103"/>
  <c r="K163" i="103"/>
  <c r="E198" i="103"/>
  <c r="I163" i="103"/>
  <c r="G163" i="103"/>
  <c r="F163" i="103"/>
  <c r="D170" i="103"/>
  <c r="J163" i="103"/>
  <c r="D205" i="103"/>
  <c r="D214" i="103"/>
  <c r="D212" i="103" s="1"/>
  <c r="D221" i="103"/>
  <c r="D219" i="103" s="1"/>
  <c r="D164" i="103"/>
  <c r="D177" i="103"/>
  <c r="D193" i="103"/>
  <c r="D191" i="103" s="1"/>
  <c r="D184" i="103"/>
  <c r="H163" i="103"/>
  <c r="D198" i="103"/>
  <c r="D226" i="103"/>
  <c r="D398" i="104"/>
  <c r="D390" i="104"/>
  <c r="D552" i="104"/>
  <c r="D550" i="104" s="1"/>
  <c r="D414" i="104"/>
  <c r="E184" i="103"/>
  <c r="E226" i="103"/>
  <c r="E177" i="103"/>
  <c r="E163" i="103" l="1"/>
  <c r="D283" i="103"/>
  <c r="E281" i="103"/>
  <c r="D384" i="104"/>
  <c r="D382" i="104" s="1"/>
  <c r="E382" i="104"/>
  <c r="D163" i="103"/>
  <c r="D165" i="103"/>
  <c r="C819" i="71"/>
  <c r="C821" i="71"/>
  <c r="C828" i="71"/>
  <c r="C826" i="71"/>
  <c r="C825" i="71"/>
  <c r="C824" i="71"/>
  <c r="C823" i="71"/>
  <c r="C681" i="71"/>
  <c r="C673" i="71"/>
  <c r="C665" i="71"/>
  <c r="C657" i="71"/>
  <c r="C649" i="71"/>
  <c r="C641" i="71"/>
  <c r="C633" i="71"/>
  <c r="C625" i="71"/>
  <c r="D617" i="71"/>
  <c r="C617" i="71"/>
  <c r="D609" i="71"/>
  <c r="C609" i="71"/>
  <c r="C601" i="71"/>
  <c r="D593" i="71"/>
  <c r="C593" i="71"/>
  <c r="C585" i="71"/>
  <c r="C577" i="71"/>
  <c r="D569" i="71"/>
  <c r="C569" i="71"/>
  <c r="C561" i="71"/>
  <c r="C489" i="71" l="1"/>
  <c r="D112" i="103" l="1"/>
  <c r="D16" i="104"/>
  <c r="D24" i="103"/>
  <c r="D32" i="103"/>
  <c r="D40" i="103"/>
  <c r="D177" i="71" l="1"/>
  <c r="D271" i="103" l="1"/>
  <c r="D269" i="103" s="1"/>
  <c r="K266" i="103"/>
  <c r="K262" i="103" s="1"/>
  <c r="J266" i="103"/>
  <c r="J262" i="103" s="1"/>
  <c r="I266" i="103"/>
  <c r="H266" i="103"/>
  <c r="H262" i="103" s="1"/>
  <c r="G266" i="103"/>
  <c r="G262" i="103" s="1"/>
  <c r="F266" i="103"/>
  <c r="F262" i="103" s="1"/>
  <c r="E266" i="103"/>
  <c r="E262" i="103" s="1"/>
  <c r="D265" i="103"/>
  <c r="D264" i="103"/>
  <c r="D266" i="103" l="1"/>
  <c r="I262" i="103"/>
  <c r="D263" i="103"/>
  <c r="J708" i="104"/>
  <c r="I708" i="104"/>
  <c r="H708" i="104"/>
  <c r="G708" i="104"/>
  <c r="F708" i="104"/>
  <c r="E708" i="104"/>
  <c r="J182" i="104"/>
  <c r="I182" i="104"/>
  <c r="H182" i="104"/>
  <c r="G182" i="104"/>
  <c r="F182" i="104"/>
  <c r="E182" i="104"/>
  <c r="J181" i="104"/>
  <c r="I181" i="104"/>
  <c r="H181" i="104"/>
  <c r="G181" i="104"/>
  <c r="F181" i="104"/>
  <c r="E181" i="104"/>
  <c r="J180" i="104"/>
  <c r="I180" i="104"/>
  <c r="H180" i="104"/>
  <c r="G180" i="104"/>
  <c r="F180" i="104"/>
  <c r="J179" i="104"/>
  <c r="I179" i="104"/>
  <c r="H179" i="104"/>
  <c r="G179" i="104"/>
  <c r="F179" i="104"/>
  <c r="E179" i="104"/>
  <c r="D269" i="104"/>
  <c r="D266" i="104" s="1"/>
  <c r="D268" i="104"/>
  <c r="G266" i="104"/>
  <c r="E266" i="104"/>
  <c r="D261" i="104"/>
  <c r="D260" i="104"/>
  <c r="G258" i="104"/>
  <c r="E258" i="104"/>
  <c r="D252" i="104"/>
  <c r="D250" i="104" s="1"/>
  <c r="G250" i="104"/>
  <c r="E250" i="104"/>
  <c r="D245" i="104"/>
  <c r="D244" i="104"/>
  <c r="G242" i="104"/>
  <c r="E242" i="104"/>
  <c r="D236" i="104"/>
  <c r="D234" i="104" s="1"/>
  <c r="G234" i="104"/>
  <c r="E234" i="104"/>
  <c r="D221" i="104"/>
  <c r="H186" i="104"/>
  <c r="I186" i="104"/>
  <c r="D228" i="104"/>
  <c r="D226" i="104" s="1"/>
  <c r="G226" i="104"/>
  <c r="E226" i="104"/>
  <c r="D220" i="104"/>
  <c r="G218" i="104"/>
  <c r="E218" i="104"/>
  <c r="D210" i="104"/>
  <c r="G210" i="104"/>
  <c r="E210" i="104"/>
  <c r="K288" i="103"/>
  <c r="J288" i="103"/>
  <c r="I288" i="103"/>
  <c r="H288" i="103"/>
  <c r="G288" i="103"/>
  <c r="F288" i="103"/>
  <c r="K77" i="103"/>
  <c r="J77" i="103"/>
  <c r="I77" i="103"/>
  <c r="H77" i="103"/>
  <c r="G77" i="103"/>
  <c r="F77" i="103"/>
  <c r="E77" i="103"/>
  <c r="K76" i="103"/>
  <c r="J76" i="103"/>
  <c r="I76" i="103"/>
  <c r="H76" i="103"/>
  <c r="G76" i="103"/>
  <c r="F76" i="103"/>
  <c r="E76" i="103"/>
  <c r="K75" i="103"/>
  <c r="J75" i="103"/>
  <c r="I75" i="103"/>
  <c r="H75" i="103"/>
  <c r="G75" i="103"/>
  <c r="F75" i="103"/>
  <c r="K74" i="103"/>
  <c r="J74" i="103"/>
  <c r="I74" i="103"/>
  <c r="H74" i="103"/>
  <c r="G74" i="103"/>
  <c r="F74" i="103"/>
  <c r="E74" i="103"/>
  <c r="D85" i="103"/>
  <c r="D84" i="103"/>
  <c r="D82" i="103"/>
  <c r="J81" i="103"/>
  <c r="H81" i="103"/>
  <c r="F81" i="103"/>
  <c r="E81" i="103"/>
  <c r="E95" i="103"/>
  <c r="F95" i="103"/>
  <c r="G95" i="103"/>
  <c r="H95" i="103"/>
  <c r="I95" i="103"/>
  <c r="J95" i="103"/>
  <c r="K95" i="103"/>
  <c r="G96" i="103"/>
  <c r="H96" i="103"/>
  <c r="I96" i="103"/>
  <c r="J96" i="103"/>
  <c r="K96" i="103"/>
  <c r="E97" i="103"/>
  <c r="F97" i="103"/>
  <c r="G97" i="103"/>
  <c r="H97" i="103"/>
  <c r="I97" i="103"/>
  <c r="J97" i="103"/>
  <c r="K97" i="103"/>
  <c r="E98" i="103"/>
  <c r="F98" i="103"/>
  <c r="G98" i="103"/>
  <c r="H98" i="103"/>
  <c r="I98" i="103"/>
  <c r="J98" i="103"/>
  <c r="K98" i="103"/>
  <c r="D218" i="104" l="1"/>
  <c r="D181" i="104"/>
  <c r="G73" i="103"/>
  <c r="D262" i="103"/>
  <c r="D74" i="103"/>
  <c r="K73" i="103"/>
  <c r="F73" i="103"/>
  <c r="D75" i="103"/>
  <c r="D76" i="103"/>
  <c r="J73" i="103"/>
  <c r="H73" i="103"/>
  <c r="I73" i="103"/>
  <c r="D258" i="104"/>
  <c r="D77" i="103"/>
  <c r="K94" i="103"/>
  <c r="E73" i="103"/>
  <c r="I94" i="103"/>
  <c r="D242" i="104"/>
  <c r="D81" i="103"/>
  <c r="J94" i="103"/>
  <c r="H94" i="103"/>
  <c r="G94" i="103"/>
  <c r="E94" i="103"/>
  <c r="D96" i="103"/>
  <c r="D94" i="103" s="1"/>
  <c r="D73" i="103" l="1"/>
  <c r="J713" i="104"/>
  <c r="I713" i="104"/>
  <c r="H713" i="104"/>
  <c r="G713" i="104"/>
  <c r="F713" i="104"/>
  <c r="E713" i="104"/>
  <c r="J159" i="104"/>
  <c r="I159" i="104"/>
  <c r="H159" i="104"/>
  <c r="G159" i="104"/>
  <c r="F159" i="104"/>
  <c r="E159" i="104"/>
  <c r="J158" i="104"/>
  <c r="I158" i="104"/>
  <c r="H158" i="104"/>
  <c r="G158" i="104"/>
  <c r="F158" i="104"/>
  <c r="E158" i="104"/>
  <c r="J157" i="104"/>
  <c r="I157" i="104"/>
  <c r="H157" i="104"/>
  <c r="G157" i="104"/>
  <c r="F157" i="104"/>
  <c r="J156" i="104"/>
  <c r="I156" i="104"/>
  <c r="H156" i="104"/>
  <c r="G156" i="104"/>
  <c r="F156" i="104"/>
  <c r="E156" i="104"/>
  <c r="D171" i="104"/>
  <c r="I171" i="104"/>
  <c r="G171" i="104"/>
  <c r="E171" i="104"/>
  <c r="D163" i="104"/>
  <c r="I163" i="104"/>
  <c r="G163" i="104"/>
  <c r="E163" i="104"/>
  <c r="F155" i="104" l="1"/>
  <c r="G155" i="104"/>
  <c r="I155" i="104"/>
  <c r="H155" i="104"/>
  <c r="D157" i="104"/>
  <c r="D155" i="104" s="1"/>
  <c r="J155" i="104"/>
  <c r="E155" i="104"/>
  <c r="J707" i="104"/>
  <c r="I707" i="104"/>
  <c r="H707" i="104"/>
  <c r="G707" i="104"/>
  <c r="F707" i="104"/>
  <c r="D712" i="104"/>
  <c r="D713" i="104"/>
  <c r="D714" i="104"/>
  <c r="D716" i="104"/>
  <c r="J10" i="104"/>
  <c r="I10" i="104"/>
  <c r="H10" i="104"/>
  <c r="G10" i="104"/>
  <c r="F10" i="104"/>
  <c r="E10" i="104"/>
  <c r="J9" i="104"/>
  <c r="I9" i="104"/>
  <c r="H9" i="104"/>
  <c r="G9" i="104"/>
  <c r="F9" i="104"/>
  <c r="E9" i="104"/>
  <c r="J7" i="104"/>
  <c r="I7" i="104"/>
  <c r="H7" i="104"/>
  <c r="G7" i="104"/>
  <c r="F7" i="104"/>
  <c r="D66" i="104" l="1"/>
  <c r="D65" i="104"/>
  <c r="D64" i="104"/>
  <c r="D63" i="104"/>
  <c r="I62" i="104"/>
  <c r="G62" i="104"/>
  <c r="E62" i="104"/>
  <c r="D58" i="104"/>
  <c r="D57" i="104"/>
  <c r="D56" i="104"/>
  <c r="D55" i="104"/>
  <c r="I54" i="104"/>
  <c r="G54" i="104"/>
  <c r="E54" i="104"/>
  <c r="D50" i="104"/>
  <c r="D49" i="104"/>
  <c r="D48" i="104"/>
  <c r="D47" i="104"/>
  <c r="I46" i="104"/>
  <c r="G46" i="104"/>
  <c r="E46" i="104"/>
  <c r="D42" i="104"/>
  <c r="D41" i="104"/>
  <c r="D39" i="104"/>
  <c r="I38" i="104"/>
  <c r="G38" i="104"/>
  <c r="E38" i="104"/>
  <c r="D34" i="104"/>
  <c r="D33" i="104"/>
  <c r="D31" i="104"/>
  <c r="I30" i="104"/>
  <c r="G30" i="104"/>
  <c r="E30" i="104"/>
  <c r="D54" i="104" l="1"/>
  <c r="D62" i="104"/>
  <c r="D46" i="104"/>
  <c r="D38" i="104"/>
  <c r="D30" i="104"/>
  <c r="D285" i="103" l="1"/>
  <c r="D286" i="103"/>
  <c r="D287" i="103"/>
  <c r="D288" i="103"/>
  <c r="D290" i="103"/>
  <c r="D291" i="103"/>
  <c r="D292" i="103"/>
  <c r="D293" i="103"/>
  <c r="D294" i="103"/>
  <c r="D295" i="103"/>
  <c r="D296" i="103"/>
  <c r="K289" i="103"/>
  <c r="J289" i="103"/>
  <c r="I289" i="103"/>
  <c r="H289" i="103"/>
  <c r="G289" i="103"/>
  <c r="F289" i="103"/>
  <c r="D144" i="103"/>
  <c r="D142" i="103" s="1"/>
  <c r="G142" i="103"/>
  <c r="E142" i="103"/>
  <c r="D136" i="103"/>
  <c r="D134" i="103" s="1"/>
  <c r="G134" i="103"/>
  <c r="E134" i="103"/>
  <c r="D289" i="103" l="1"/>
  <c r="K10" i="103"/>
  <c r="J10" i="103"/>
  <c r="I10" i="103"/>
  <c r="H10" i="103"/>
  <c r="G10" i="103"/>
  <c r="F10" i="103"/>
  <c r="E10" i="103"/>
  <c r="K9" i="103"/>
  <c r="J9" i="103"/>
  <c r="I9" i="103"/>
  <c r="H9" i="103"/>
  <c r="G9" i="103"/>
  <c r="F9" i="103"/>
  <c r="E9" i="103"/>
  <c r="K8" i="103"/>
  <c r="J8" i="103"/>
  <c r="I8" i="103"/>
  <c r="G8" i="103"/>
  <c r="F8" i="103"/>
  <c r="K7" i="103"/>
  <c r="J7" i="103"/>
  <c r="I7" i="103"/>
  <c r="H7" i="103"/>
  <c r="G7" i="103"/>
  <c r="F7" i="103"/>
  <c r="E7" i="103"/>
  <c r="D17" i="103"/>
  <c r="D15" i="103"/>
  <c r="H14" i="103"/>
  <c r="F14" i="103"/>
  <c r="E14" i="103"/>
  <c r="K284" i="103"/>
  <c r="J284" i="103"/>
  <c r="I284" i="103"/>
  <c r="H284" i="103"/>
  <c r="G284" i="103"/>
  <c r="F284" i="103"/>
  <c r="K153" i="103"/>
  <c r="J153" i="103"/>
  <c r="I153" i="103"/>
  <c r="H153" i="103"/>
  <c r="G153" i="103"/>
  <c r="F153" i="103"/>
  <c r="E153" i="103"/>
  <c r="K152" i="103"/>
  <c r="J152" i="103"/>
  <c r="I152" i="103"/>
  <c r="H152" i="103"/>
  <c r="G152" i="103"/>
  <c r="F152" i="103"/>
  <c r="E152" i="103"/>
  <c r="K151" i="103"/>
  <c r="J151" i="103"/>
  <c r="I151" i="103"/>
  <c r="H151" i="103"/>
  <c r="G151" i="103"/>
  <c r="F151" i="103"/>
  <c r="K150" i="103"/>
  <c r="J150" i="103"/>
  <c r="I150" i="103"/>
  <c r="H150" i="103"/>
  <c r="G150" i="103"/>
  <c r="F150" i="103"/>
  <c r="E150" i="103"/>
  <c r="D160" i="103"/>
  <c r="D158" i="103"/>
  <c r="H157" i="103"/>
  <c r="F157" i="103"/>
  <c r="E157" i="103"/>
  <c r="H149" i="103" l="1"/>
  <c r="D14" i="103"/>
  <c r="E149" i="103"/>
  <c r="K149" i="103"/>
  <c r="I149" i="103"/>
  <c r="J149" i="103"/>
  <c r="F149" i="103"/>
  <c r="D151" i="103"/>
  <c r="D149" i="103" s="1"/>
  <c r="G149" i="103"/>
  <c r="D157" i="103"/>
  <c r="J715" i="104" l="1"/>
  <c r="I715" i="104"/>
  <c r="H715" i="104"/>
  <c r="G715" i="104"/>
  <c r="F715" i="104"/>
  <c r="E715" i="104"/>
  <c r="J672" i="104"/>
  <c r="I672" i="104"/>
  <c r="H672" i="104"/>
  <c r="G672" i="104"/>
  <c r="F672" i="104"/>
  <c r="E672" i="104"/>
  <c r="J671" i="104"/>
  <c r="I671" i="104"/>
  <c r="H671" i="104"/>
  <c r="G671" i="104"/>
  <c r="F671" i="104"/>
  <c r="E671" i="104"/>
  <c r="J670" i="104"/>
  <c r="I670" i="104"/>
  <c r="H670" i="104"/>
  <c r="G670" i="104"/>
  <c r="F670" i="104"/>
  <c r="E670" i="104"/>
  <c r="J669" i="104"/>
  <c r="I669" i="104"/>
  <c r="H669" i="104"/>
  <c r="H668" i="104" s="1"/>
  <c r="G669" i="104"/>
  <c r="F669" i="104"/>
  <c r="E669" i="104"/>
  <c r="D679" i="104"/>
  <c r="D676" i="104" s="1"/>
  <c r="I676" i="104"/>
  <c r="G676" i="104"/>
  <c r="E676" i="104"/>
  <c r="E668" i="104" l="1"/>
  <c r="I668" i="104"/>
  <c r="J668" i="104"/>
  <c r="F668" i="104"/>
  <c r="G668" i="104"/>
  <c r="D715" i="104"/>
  <c r="D670" i="104"/>
  <c r="D671" i="104"/>
  <c r="J702" i="104"/>
  <c r="I702" i="104"/>
  <c r="H702" i="104"/>
  <c r="G702" i="104"/>
  <c r="F702" i="104"/>
  <c r="E702" i="104"/>
  <c r="J292" i="104"/>
  <c r="I292" i="104"/>
  <c r="H292" i="104"/>
  <c r="G292" i="104"/>
  <c r="F292" i="104"/>
  <c r="E292" i="104"/>
  <c r="J291" i="104"/>
  <c r="I291" i="104"/>
  <c r="H291" i="104"/>
  <c r="G291" i="104"/>
  <c r="F291" i="104"/>
  <c r="E291" i="104"/>
  <c r="J290" i="104"/>
  <c r="I290" i="104"/>
  <c r="H290" i="104"/>
  <c r="G290" i="104"/>
  <c r="F290" i="104"/>
  <c r="J289" i="104"/>
  <c r="I289" i="104"/>
  <c r="H289" i="104"/>
  <c r="G289" i="104"/>
  <c r="F289" i="104"/>
  <c r="E289" i="104"/>
  <c r="J277" i="104"/>
  <c r="I277" i="104"/>
  <c r="H277" i="104"/>
  <c r="G277" i="104"/>
  <c r="F277" i="104"/>
  <c r="E277" i="104"/>
  <c r="J276" i="104"/>
  <c r="I276" i="104"/>
  <c r="H276" i="104"/>
  <c r="G276" i="104"/>
  <c r="F276" i="104"/>
  <c r="E276" i="104"/>
  <c r="J275" i="104"/>
  <c r="I275" i="104"/>
  <c r="H275" i="104"/>
  <c r="G275" i="104"/>
  <c r="F275" i="104"/>
  <c r="J274" i="104"/>
  <c r="I274" i="104"/>
  <c r="H274" i="104"/>
  <c r="G274" i="104"/>
  <c r="F274" i="104"/>
  <c r="E274" i="104"/>
  <c r="J178" i="104"/>
  <c r="G178" i="104"/>
  <c r="F178" i="104"/>
  <c r="E178" i="104"/>
  <c r="J144" i="104"/>
  <c r="I144" i="104"/>
  <c r="H144" i="104"/>
  <c r="G144" i="104"/>
  <c r="F144" i="104"/>
  <c r="E144" i="104"/>
  <c r="J143" i="104"/>
  <c r="I143" i="104"/>
  <c r="H143" i="104"/>
  <c r="G143" i="104"/>
  <c r="F143" i="104"/>
  <c r="E143" i="104"/>
  <c r="J142" i="104"/>
  <c r="I142" i="104"/>
  <c r="H142" i="104"/>
  <c r="G142" i="104"/>
  <c r="F142" i="104"/>
  <c r="E142" i="104"/>
  <c r="J141" i="104"/>
  <c r="I141" i="104"/>
  <c r="I140" i="104" s="1"/>
  <c r="H141" i="104"/>
  <c r="G141" i="104"/>
  <c r="F141" i="104"/>
  <c r="E141" i="104"/>
  <c r="E140" i="104" s="1"/>
  <c r="J73" i="104"/>
  <c r="I73" i="104"/>
  <c r="H73" i="104"/>
  <c r="G73" i="104"/>
  <c r="G699" i="104" s="1"/>
  <c r="F73" i="104"/>
  <c r="E73" i="104"/>
  <c r="J72" i="104"/>
  <c r="I72" i="104"/>
  <c r="H72" i="104"/>
  <c r="G72" i="104"/>
  <c r="F72" i="104"/>
  <c r="E72" i="104"/>
  <c r="J71" i="104"/>
  <c r="I71" i="104"/>
  <c r="H71" i="104"/>
  <c r="G71" i="104"/>
  <c r="F71" i="104"/>
  <c r="J70" i="104"/>
  <c r="I70" i="104"/>
  <c r="H70" i="104"/>
  <c r="G70" i="104"/>
  <c r="F70" i="104"/>
  <c r="E70" i="104"/>
  <c r="D10" i="104"/>
  <c r="H6" i="104"/>
  <c r="G6" i="104"/>
  <c r="F6" i="104"/>
  <c r="K56" i="103"/>
  <c r="J56" i="103"/>
  <c r="I56" i="103"/>
  <c r="H56" i="103"/>
  <c r="G56" i="103"/>
  <c r="G279" i="103" s="1"/>
  <c r="F56" i="103"/>
  <c r="E56" i="103"/>
  <c r="K55" i="103"/>
  <c r="K278" i="103" s="1"/>
  <c r="J55" i="103"/>
  <c r="J278" i="103" s="1"/>
  <c r="I55" i="103"/>
  <c r="I278" i="103" s="1"/>
  <c r="H55" i="103"/>
  <c r="H278" i="103" s="1"/>
  <c r="G55" i="103"/>
  <c r="G278" i="103" s="1"/>
  <c r="F55" i="103"/>
  <c r="F278" i="103" s="1"/>
  <c r="E55" i="103"/>
  <c r="E278" i="103" s="1"/>
  <c r="K54" i="103"/>
  <c r="K277" i="103" s="1"/>
  <c r="J54" i="103"/>
  <c r="J277" i="103" s="1"/>
  <c r="I54" i="103"/>
  <c r="I277" i="103" s="1"/>
  <c r="H54" i="103"/>
  <c r="H277" i="103" s="1"/>
  <c r="G54" i="103"/>
  <c r="G277" i="103" s="1"/>
  <c r="F54" i="103"/>
  <c r="K53" i="103"/>
  <c r="J53" i="103"/>
  <c r="I53" i="103"/>
  <c r="H53" i="103"/>
  <c r="G53" i="103"/>
  <c r="F53" i="103"/>
  <c r="E53" i="103"/>
  <c r="J279" i="103"/>
  <c r="D371" i="104"/>
  <c r="D370" i="104"/>
  <c r="I368" i="104"/>
  <c r="G368" i="104"/>
  <c r="E368" i="104"/>
  <c r="D363" i="104"/>
  <c r="D362" i="104"/>
  <c r="I360" i="104"/>
  <c r="G360" i="104"/>
  <c r="E360" i="104"/>
  <c r="D355" i="104"/>
  <c r="D354" i="104"/>
  <c r="I352" i="104"/>
  <c r="G352" i="104"/>
  <c r="E352" i="104"/>
  <c r="D347" i="104"/>
  <c r="D346" i="104"/>
  <c r="I344" i="104"/>
  <c r="G344" i="104"/>
  <c r="E344" i="104"/>
  <c r="D338" i="104"/>
  <c r="D336" i="104" s="1"/>
  <c r="I336" i="104"/>
  <c r="G336" i="104"/>
  <c r="E336" i="104"/>
  <c r="D330" i="104"/>
  <c r="D328" i="104" s="1"/>
  <c r="I328" i="104"/>
  <c r="G328" i="104"/>
  <c r="E328" i="104"/>
  <c r="D322" i="104"/>
  <c r="D320" i="104" s="1"/>
  <c r="I320" i="104"/>
  <c r="G320" i="104"/>
  <c r="E320" i="104"/>
  <c r="D314" i="104"/>
  <c r="D312" i="104" s="1"/>
  <c r="I312" i="104"/>
  <c r="G312" i="104"/>
  <c r="E312" i="104"/>
  <c r="D306" i="104"/>
  <c r="D304" i="104" s="1"/>
  <c r="I304" i="104"/>
  <c r="G304" i="104"/>
  <c r="E304" i="104"/>
  <c r="D298" i="104"/>
  <c r="D296" i="104" s="1"/>
  <c r="I296" i="104"/>
  <c r="G296" i="104"/>
  <c r="E296" i="104"/>
  <c r="D204" i="104"/>
  <c r="D202" i="104" s="1"/>
  <c r="G202" i="104"/>
  <c r="E202" i="104"/>
  <c r="D196" i="104"/>
  <c r="D194" i="104" s="1"/>
  <c r="G194" i="104"/>
  <c r="E194" i="104"/>
  <c r="D188" i="104"/>
  <c r="D186" i="104" s="1"/>
  <c r="G186" i="104"/>
  <c r="E186" i="104"/>
  <c r="D148" i="104"/>
  <c r="I148" i="104"/>
  <c r="G148" i="104"/>
  <c r="E148" i="104"/>
  <c r="D135" i="104"/>
  <c r="D133" i="104" s="1"/>
  <c r="I133" i="104"/>
  <c r="G133" i="104"/>
  <c r="E133" i="104"/>
  <c r="D127" i="104"/>
  <c r="D125" i="104" s="1"/>
  <c r="I125" i="104"/>
  <c r="G125" i="104"/>
  <c r="E125" i="104"/>
  <c r="D120" i="104"/>
  <c r="D119" i="104"/>
  <c r="I117" i="104"/>
  <c r="G117" i="104"/>
  <c r="E117" i="104"/>
  <c r="D113" i="103"/>
  <c r="F112" i="103"/>
  <c r="G110" i="103"/>
  <c r="E110" i="103"/>
  <c r="D128" i="103"/>
  <c r="D126" i="103" s="1"/>
  <c r="G126" i="103"/>
  <c r="E126" i="103"/>
  <c r="D120" i="103"/>
  <c r="D118" i="103" s="1"/>
  <c r="G118" i="103"/>
  <c r="E118" i="103"/>
  <c r="D104" i="103"/>
  <c r="D102" i="103" s="1"/>
  <c r="G102" i="103"/>
  <c r="E102" i="103"/>
  <c r="D283" i="104"/>
  <c r="D281" i="104" s="1"/>
  <c r="I281" i="104"/>
  <c r="G281" i="104"/>
  <c r="E281" i="104"/>
  <c r="D64" i="103"/>
  <c r="D63" i="103"/>
  <c r="D61" i="103"/>
  <c r="J60" i="103"/>
  <c r="H60" i="103"/>
  <c r="F60" i="103"/>
  <c r="E60" i="103"/>
  <c r="D112" i="104"/>
  <c r="D111" i="104"/>
  <c r="I109" i="104"/>
  <c r="G109" i="104"/>
  <c r="E109" i="104"/>
  <c r="D104" i="104"/>
  <c r="D103" i="104"/>
  <c r="I101" i="104"/>
  <c r="G101" i="104"/>
  <c r="E101" i="104"/>
  <c r="D95" i="104"/>
  <c r="D93" i="104" s="1"/>
  <c r="I93" i="104"/>
  <c r="G93" i="104"/>
  <c r="E93" i="104"/>
  <c r="D87" i="104"/>
  <c r="D85" i="104" s="1"/>
  <c r="I85" i="104"/>
  <c r="G85" i="104"/>
  <c r="E85" i="104"/>
  <c r="D34" i="103"/>
  <c r="D33" i="103"/>
  <c r="D31" i="103"/>
  <c r="H30" i="103"/>
  <c r="F30" i="103"/>
  <c r="E30" i="103"/>
  <c r="D25" i="103"/>
  <c r="D23" i="103"/>
  <c r="H22" i="103"/>
  <c r="F22" i="103"/>
  <c r="E22" i="103"/>
  <c r="D26" i="104"/>
  <c r="D25" i="104"/>
  <c r="D24" i="104"/>
  <c r="D23" i="104"/>
  <c r="I22" i="104"/>
  <c r="G22" i="104"/>
  <c r="E22" i="104"/>
  <c r="D18" i="104"/>
  <c r="D17" i="104"/>
  <c r="D15" i="104"/>
  <c r="I14" i="104"/>
  <c r="G14" i="104"/>
  <c r="E14" i="104"/>
  <c r="D41" i="103"/>
  <c r="D39" i="103"/>
  <c r="H38" i="103"/>
  <c r="F38" i="103"/>
  <c r="E38" i="103"/>
  <c r="D277" i="103" l="1"/>
  <c r="F96" i="103"/>
  <c r="F94" i="103" s="1"/>
  <c r="F282" i="103"/>
  <c r="F277" i="103"/>
  <c r="E69" i="104"/>
  <c r="F140" i="104"/>
  <c r="J140" i="104"/>
  <c r="G698" i="104"/>
  <c r="D702" i="104"/>
  <c r="E288" i="104"/>
  <c r="G697" i="104"/>
  <c r="I69" i="104"/>
  <c r="F273" i="104"/>
  <c r="G288" i="104"/>
  <c r="J69" i="104"/>
  <c r="G273" i="104"/>
  <c r="H273" i="104"/>
  <c r="F69" i="104"/>
  <c r="I273" i="104"/>
  <c r="J288" i="104"/>
  <c r="F288" i="104"/>
  <c r="I697" i="104"/>
  <c r="I698" i="104"/>
  <c r="I699" i="104"/>
  <c r="G69" i="104"/>
  <c r="G140" i="104"/>
  <c r="H69" i="104"/>
  <c r="J273" i="104"/>
  <c r="E273" i="104"/>
  <c r="I696" i="104"/>
  <c r="H140" i="104"/>
  <c r="G276" i="103"/>
  <c r="D352" i="104"/>
  <c r="H178" i="104"/>
  <c r="F110" i="103"/>
  <c r="H288" i="104"/>
  <c r="I178" i="104"/>
  <c r="I288" i="104"/>
  <c r="D275" i="104"/>
  <c r="D273" i="104" s="1"/>
  <c r="D668" i="104"/>
  <c r="D71" i="104"/>
  <c r="D69" i="104" s="1"/>
  <c r="D142" i="104"/>
  <c r="D140" i="104" s="1"/>
  <c r="D180" i="104"/>
  <c r="D178" i="104" s="1"/>
  <c r="D54" i="103"/>
  <c r="D55" i="103"/>
  <c r="F6" i="103"/>
  <c r="D8" i="103"/>
  <c r="I279" i="103"/>
  <c r="H52" i="103"/>
  <c r="D56" i="103"/>
  <c r="I52" i="103"/>
  <c r="J52" i="103"/>
  <c r="F279" i="103"/>
  <c r="H6" i="103"/>
  <c r="E279" i="103"/>
  <c r="K279" i="103"/>
  <c r="I6" i="103"/>
  <c r="D53" i="103"/>
  <c r="K52" i="103"/>
  <c r="J276" i="103"/>
  <c r="F52" i="103"/>
  <c r="E6" i="103"/>
  <c r="K6" i="103"/>
  <c r="H279" i="103"/>
  <c r="G52" i="103"/>
  <c r="J6" i="103"/>
  <c r="F276" i="103"/>
  <c r="H276" i="103"/>
  <c r="D9" i="103"/>
  <c r="E52" i="103"/>
  <c r="I276" i="103"/>
  <c r="G6" i="103"/>
  <c r="E276" i="103"/>
  <c r="K276" i="103"/>
  <c r="H697" i="104"/>
  <c r="H698" i="104"/>
  <c r="F698" i="104"/>
  <c r="J696" i="104"/>
  <c r="J697" i="104"/>
  <c r="J698" i="104"/>
  <c r="J699" i="104"/>
  <c r="F697" i="104"/>
  <c r="E696" i="104"/>
  <c r="E697" i="104"/>
  <c r="E698" i="104"/>
  <c r="D698" i="104" s="1"/>
  <c r="E699" i="104"/>
  <c r="E6" i="104"/>
  <c r="D290" i="104"/>
  <c r="D288" i="104" s="1"/>
  <c r="F699" i="104"/>
  <c r="J6" i="104"/>
  <c r="G696" i="104"/>
  <c r="I6" i="104"/>
  <c r="H696" i="104"/>
  <c r="H699" i="104"/>
  <c r="D7" i="104"/>
  <c r="F696" i="104"/>
  <c r="D368" i="104"/>
  <c r="D9" i="104"/>
  <c r="D7" i="103"/>
  <c r="D344" i="104"/>
  <c r="D360" i="104"/>
  <c r="D117" i="104"/>
  <c r="D109" i="104"/>
  <c r="D110" i="103"/>
  <c r="D60" i="103"/>
  <c r="D22" i="103"/>
  <c r="D30" i="103"/>
  <c r="D101" i="104"/>
  <c r="D14" i="104"/>
  <c r="D22" i="104"/>
  <c r="D38" i="103"/>
  <c r="D699" i="104" l="1"/>
  <c r="D696" i="104"/>
  <c r="D52" i="103"/>
  <c r="D6" i="103"/>
  <c r="D6" i="104"/>
  <c r="C717" i="71"/>
  <c r="C709" i="71"/>
  <c r="C410" i="71"/>
  <c r="C402" i="71"/>
  <c r="C332" i="71"/>
  <c r="C292" i="71"/>
  <c r="C308" i="71"/>
  <c r="C300" i="71"/>
  <c r="C283" i="71"/>
  <c r="C275" i="71"/>
  <c r="C267" i="71"/>
  <c r="C259" i="71"/>
  <c r="C191" i="71"/>
  <c r="C69" i="71"/>
  <c r="C61" i="71"/>
  <c r="D711" i="104" l="1"/>
  <c r="D708" i="104"/>
  <c r="D707" i="104"/>
  <c r="D704" i="104"/>
  <c r="J701" i="104"/>
  <c r="I701" i="104"/>
  <c r="H701" i="104"/>
  <c r="G701" i="104"/>
  <c r="F701" i="104"/>
  <c r="E701" i="104"/>
  <c r="H695" i="104"/>
  <c r="G695" i="104"/>
  <c r="F695" i="104"/>
  <c r="E695" i="104"/>
  <c r="J695" i="104"/>
  <c r="D377" i="104"/>
  <c r="D375" i="104" s="1"/>
  <c r="J375" i="104"/>
  <c r="I375" i="104"/>
  <c r="H375" i="104"/>
  <c r="G375" i="104"/>
  <c r="F375" i="104"/>
  <c r="E375" i="104"/>
  <c r="D79" i="104"/>
  <c r="D77" i="104" s="1"/>
  <c r="I77" i="104"/>
  <c r="G77" i="104"/>
  <c r="E77" i="104"/>
  <c r="D284" i="103"/>
  <c r="K281" i="103"/>
  <c r="J281" i="103"/>
  <c r="J280" i="103" s="1"/>
  <c r="I281" i="103"/>
  <c r="I280" i="103" s="1"/>
  <c r="H281" i="103"/>
  <c r="H280" i="103" s="1"/>
  <c r="G281" i="103"/>
  <c r="G280" i="103" s="1"/>
  <c r="F281" i="103"/>
  <c r="F280" i="103" s="1"/>
  <c r="E280" i="103"/>
  <c r="J275" i="103"/>
  <c r="I275" i="103"/>
  <c r="H275" i="103"/>
  <c r="G275" i="103"/>
  <c r="F275" i="103"/>
  <c r="K280" i="103" l="1"/>
  <c r="D701" i="104"/>
  <c r="D281" i="103"/>
  <c r="I695" i="104"/>
  <c r="D697" i="104"/>
  <c r="D695" i="104" s="1"/>
  <c r="K275" i="103"/>
  <c r="E275" i="103"/>
  <c r="D275" i="103" s="1"/>
  <c r="D280" i="103" l="1"/>
  <c r="D813" i="71"/>
  <c r="E813" i="71"/>
  <c r="E801" i="71"/>
  <c r="D801" i="71"/>
  <c r="C801" i="71"/>
  <c r="E792" i="71"/>
  <c r="D792" i="71"/>
  <c r="C792" i="71"/>
  <c r="E775" i="71"/>
  <c r="D775" i="71"/>
  <c r="C780" i="71"/>
  <c r="C813" i="71" s="1"/>
  <c r="D709" i="71" l="1"/>
  <c r="E747" i="71"/>
  <c r="D739" i="71"/>
  <c r="D731" i="71"/>
  <c r="E724" i="71"/>
  <c r="E725" i="71"/>
  <c r="E726" i="71"/>
  <c r="E727" i="71"/>
  <c r="D724" i="71"/>
  <c r="D725" i="71"/>
  <c r="D726" i="71"/>
  <c r="D727" i="71"/>
  <c r="D434" i="71"/>
  <c r="E418" i="71"/>
  <c r="D418" i="71"/>
  <c r="E394" i="71"/>
  <c r="D394" i="71"/>
  <c r="D386" i="71"/>
  <c r="D370" i="71"/>
  <c r="E362" i="71"/>
  <c r="D362" i="71"/>
  <c r="E332" i="71"/>
  <c r="D332" i="71"/>
  <c r="D207" i="71"/>
  <c r="D818" i="71"/>
  <c r="D819" i="71"/>
  <c r="E769" i="71"/>
  <c r="D769" i="71"/>
  <c r="D761" i="71"/>
  <c r="E754" i="71"/>
  <c r="E755" i="71"/>
  <c r="E756" i="71"/>
  <c r="E757" i="71"/>
  <c r="D754" i="71"/>
  <c r="D755" i="71"/>
  <c r="D756" i="71"/>
  <c r="D757" i="71"/>
  <c r="E702" i="71"/>
  <c r="E703" i="71"/>
  <c r="E704" i="71"/>
  <c r="E705" i="71"/>
  <c r="D702" i="71"/>
  <c r="D703" i="71"/>
  <c r="D704" i="71"/>
  <c r="D705" i="71"/>
  <c r="D695" i="71"/>
  <c r="D688" i="71"/>
  <c r="D545" i="71"/>
  <c r="E355" i="71"/>
  <c r="E356" i="71"/>
  <c r="E357" i="71"/>
  <c r="E358" i="71"/>
  <c r="D355" i="71"/>
  <c r="D356" i="71"/>
  <c r="D357" i="71"/>
  <c r="D358" i="71"/>
  <c r="E505" i="71"/>
  <c r="E497" i="71"/>
  <c r="D505" i="71"/>
  <c r="D497" i="71"/>
  <c r="E283" i="71"/>
  <c r="D283" i="71"/>
  <c r="D267" i="71"/>
  <c r="E252" i="71"/>
  <c r="E253" i="71"/>
  <c r="E254" i="71"/>
  <c r="E255" i="71"/>
  <c r="D252" i="71"/>
  <c r="D253" i="71"/>
  <c r="D254" i="71"/>
  <c r="D255" i="71"/>
  <c r="D237" i="71"/>
  <c r="D199" i="71"/>
  <c r="E184" i="71"/>
  <c r="E185" i="71"/>
  <c r="E186" i="71"/>
  <c r="E187" i="71"/>
  <c r="D184" i="71"/>
  <c r="D185" i="71"/>
  <c r="D186" i="71"/>
  <c r="D187" i="71"/>
  <c r="E169" i="71"/>
  <c r="E161" i="71"/>
  <c r="D161" i="71"/>
  <c r="E8" i="71"/>
  <c r="E9" i="71"/>
  <c r="E47" i="71"/>
  <c r="D85" i="71"/>
  <c r="D69" i="71"/>
  <c r="D47" i="71"/>
  <c r="D15" i="71"/>
  <c r="D8" i="71"/>
  <c r="D9" i="71"/>
  <c r="D812" i="71" l="1"/>
  <c r="E812" i="71"/>
  <c r="D810" i="71"/>
  <c r="E811" i="71"/>
  <c r="E53" i="71"/>
  <c r="E701" i="71"/>
  <c r="E183" i="71"/>
  <c r="E123" i="71"/>
  <c r="D811" i="71"/>
  <c r="D809" i="71"/>
  <c r="E221" i="71"/>
  <c r="E753" i="71"/>
  <c r="E7" i="71"/>
  <c r="D687" i="71"/>
  <c r="D123" i="71"/>
  <c r="E810" i="71"/>
  <c r="E809" i="71"/>
  <c r="E723" i="71"/>
  <c r="D723" i="71"/>
  <c r="D815" i="71"/>
  <c r="E815" i="71"/>
  <c r="E354" i="71"/>
  <c r="D354" i="71"/>
  <c r="D753" i="71"/>
  <c r="D701" i="71"/>
  <c r="E489" i="71"/>
  <c r="D489" i="71"/>
  <c r="E251" i="71"/>
  <c r="D251" i="71"/>
  <c r="D221" i="71"/>
  <c r="D183" i="71"/>
  <c r="D145" i="71"/>
  <c r="E145" i="71"/>
  <c r="D53" i="71"/>
  <c r="D7" i="71"/>
  <c r="D808" i="71" l="1"/>
  <c r="E808" i="71"/>
  <c r="C355" i="71"/>
  <c r="C356" i="71"/>
  <c r="C357" i="71"/>
  <c r="C358" i="71"/>
  <c r="C184" i="71"/>
  <c r="C186" i="71"/>
  <c r="C187" i="71"/>
  <c r="C354" i="71" l="1"/>
  <c r="C183" i="71"/>
  <c r="C815" i="71" l="1"/>
  <c r="C482" i="71"/>
  <c r="C252" i="71" l="1"/>
  <c r="C253" i="71"/>
  <c r="C254" i="71"/>
  <c r="C255" i="71"/>
  <c r="C251" i="71" l="1"/>
  <c r="C109" i="71" l="1"/>
  <c r="C169" i="71"/>
  <c r="C177" i="71"/>
  <c r="C207" i="71" l="1"/>
  <c r="C199" i="71"/>
  <c r="C153" i="71"/>
  <c r="C8" i="71"/>
  <c r="C39" i="71"/>
  <c r="C23" i="71"/>
  <c r="C31" i="71"/>
  <c r="C775" i="71" l="1"/>
  <c r="C757" i="71" l="1"/>
  <c r="C756" i="71"/>
  <c r="C755" i="71"/>
  <c r="C754" i="71"/>
  <c r="C727" i="71"/>
  <c r="C724" i="71"/>
  <c r="C705" i="71"/>
  <c r="C704" i="71"/>
  <c r="C703" i="71"/>
  <c r="C702" i="71"/>
  <c r="C691" i="71"/>
  <c r="C690" i="71"/>
  <c r="C689" i="71"/>
  <c r="C688" i="71"/>
  <c r="C701" i="71" l="1"/>
  <c r="C753" i="71"/>
  <c r="C811" i="71"/>
  <c r="C809" i="71"/>
  <c r="C812" i="71"/>
  <c r="C810" i="71"/>
  <c r="C101" i="71"/>
  <c r="C378" i="71" l="1"/>
  <c r="C362" i="71"/>
  <c r="C370" i="71"/>
  <c r="C474" i="71"/>
  <c r="C324" i="71" l="1"/>
  <c r="C769" i="71" l="1"/>
  <c r="C761" i="71"/>
  <c r="C747" i="71"/>
  <c r="C739" i="71"/>
  <c r="C731" i="71"/>
  <c r="C695" i="71"/>
  <c r="C553" i="71"/>
  <c r="C545" i="71"/>
  <c r="C537" i="71"/>
  <c r="C529" i="71"/>
  <c r="C521" i="71"/>
  <c r="C513" i="71"/>
  <c r="C505" i="71"/>
  <c r="C497" i="71"/>
  <c r="C466" i="71"/>
  <c r="C458" i="71"/>
  <c r="C450" i="71"/>
  <c r="C442" i="71"/>
  <c r="C434" i="71"/>
  <c r="C426" i="71"/>
  <c r="C418" i="71"/>
  <c r="C394" i="71"/>
  <c r="C386" i="71"/>
  <c r="C348" i="71"/>
  <c r="C340" i="71"/>
  <c r="C316" i="71"/>
  <c r="C237" i="71"/>
  <c r="C229" i="71"/>
  <c r="C215" i="71"/>
  <c r="C161" i="71"/>
  <c r="C47" i="71"/>
  <c r="C15" i="71"/>
  <c r="C139" i="71"/>
  <c r="C93" i="71"/>
  <c r="C85" i="71"/>
  <c r="C77" i="71"/>
  <c r="C723" i="71" l="1"/>
  <c r="C687" i="71"/>
  <c r="C221" i="71"/>
  <c r="C123" i="71"/>
  <c r="C53" i="71"/>
  <c r="C7" i="71"/>
  <c r="C808" i="71" l="1"/>
</calcChain>
</file>

<file path=xl/sharedStrings.xml><?xml version="1.0" encoding="utf-8"?>
<sst xmlns="http://schemas.openxmlformats.org/spreadsheetml/2006/main" count="2140" uniqueCount="472">
  <si>
    <t>федеральный бюджет</t>
  </si>
  <si>
    <t>краевой бюджет</t>
  </si>
  <si>
    <t>местные бюджеты</t>
  </si>
  <si>
    <t>внебюджетные источники</t>
  </si>
  <si>
    <t>Итого</t>
  </si>
  <si>
    <t>1.</t>
  </si>
  <si>
    <t>2021 год</t>
  </si>
  <si>
    <t>2022 год</t>
  </si>
  <si>
    <t>2023 год</t>
  </si>
  <si>
    <t>№ п/п</t>
  </si>
  <si>
    <t>Аппарат Губернатора и Правительства Камчатского края</t>
  </si>
  <si>
    <t>Капитальные вложения в основные средства ГУП "Камчатстройэнергосервис" на проведение работ по реконструкции объекта "Административное здание по адресу г. Петропавловск-Камчатский,  улица Советская ,35.</t>
  </si>
  <si>
    <t>Агентство по ветеринарии Камчатского края</t>
  </si>
  <si>
    <t>Министерство строительства Камчатского края</t>
  </si>
  <si>
    <t>12.</t>
  </si>
  <si>
    <t>Государственная программа Камчатского края "Обращение с отходами производства и потребления в Камчатском крае"</t>
  </si>
  <si>
    <t>Агентство по обращению с отходами Камчатского края</t>
  </si>
  <si>
    <t>Государственная программа Камчатского края "Обращение с отходами производства и потребления в Камчатском крае". Подпрограмма "Развитие комплексной системы обращения с твердыми коммунальными отходами на территории Камчатского края"</t>
  </si>
  <si>
    <t xml:space="preserve"> Проектирование и строительство полигона твердых бытовых отходов  в c. Тигиль Тигильского муниципального района (строительные работы)</t>
  </si>
  <si>
    <t>Проектирование и строительство полигона твердых бытовых отходов на территории Мильковского муниципального района (проектные работы)</t>
  </si>
  <si>
    <t>Министерство имущественных и земельных отношений Камчатского края</t>
  </si>
  <si>
    <t>Приобретение жилых помещений в собственность Камчатского края для обеспечения служебными жилыми помещениями медицинских работников здравоохранения Камчатского края</t>
  </si>
  <si>
    <t>Министерство ЖКХ и энергетики Камчатского края</t>
  </si>
  <si>
    <t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услугами". Подпрограмма "Чистая Вода в Камчатском крае"</t>
  </si>
  <si>
    <t>Государственная программа Камчатского края "Развитие здравоохранения Камчатского края"</t>
  </si>
  <si>
    <t>Министерство здравоохранения Камчатского края</t>
  </si>
  <si>
    <t>1.4.</t>
  </si>
  <si>
    <t xml:space="preserve">Государственная программа Камчатского края "Развитие здравоохранения Камчатского края". Подпрограмма "Инвестиционные мероприятия в здравоохранении Камчатского края". </t>
  </si>
  <si>
    <t>2.</t>
  </si>
  <si>
    <t>3.</t>
  </si>
  <si>
    <t>Министерство социального развития и труда Камчатского края</t>
  </si>
  <si>
    <t>4.</t>
  </si>
  <si>
    <t>Переселение граждан из аварийных жилых домов и непригодных для проживания жилых помещений в соответствии с жилищным законодательством</t>
  </si>
  <si>
    <t>5.</t>
  </si>
  <si>
    <t>6.</t>
  </si>
  <si>
    <t>7.</t>
  </si>
  <si>
    <t>8.</t>
  </si>
  <si>
    <t>Министерство культуры Камчатского края</t>
  </si>
  <si>
    <t>9.</t>
  </si>
  <si>
    <t>10.</t>
  </si>
  <si>
    <t>Министерство транспорта и дорожного строительства Камчатского края</t>
  </si>
  <si>
    <t>11.</t>
  </si>
  <si>
    <t>14.</t>
  </si>
  <si>
    <t>Государственная программа Камчатского края "Развитие здравоохранения Камчатского края". Подпрограмма "Кадровое обеспечение системы здравоохранения"</t>
  </si>
  <si>
    <t>Государственная программа Камчатского края "Развитие здравоохранения Камчатского края". Подпрограмма "Инвестиционные мероприятия в здравоохранении Камчатского края"</t>
  </si>
  <si>
    <t>Государственная программа Камчатского края  "Развитие образования в Камчатском крае"</t>
  </si>
  <si>
    <t>Государственная программа Камчатского края  "Развитие образования в Камчатском крае". Подпрограмма "Развитие дошкольного, общего образования и дополнительного образования детей в Камчатском крае"</t>
  </si>
  <si>
    <t>Здание. Общеобразовательная школа по проспекту Рыбаков в г. Петропавловск-Камчатский</t>
  </si>
  <si>
    <t>Государственная программа Камчатского края "Развитие культуры в Камчатском крае"</t>
  </si>
  <si>
    <t>Государственная программа Камчатского края "Развитие культуры в Камчатском крае". Подпрограмма "Развитие инфраструктуры в сфере культуры"</t>
  </si>
  <si>
    <t>Государственная программа Камчатского края "Социальная поддержка граждан в Камчатском крае"</t>
  </si>
  <si>
    <t>Государственная программа Камчатского края "Социальная поддержка граждан в Камчатском крае". Подпрограмма "Развитие системы социального обслуживания населения в Камчатском крае"</t>
  </si>
  <si>
    <t>Государственная программа Камчатского края "Физическая культура, спорт, молодежная политика, отдых и оздоровление детей в Камчатском крае"</t>
  </si>
  <si>
    <t>Государственная программа Камчатского края "Физическая культура, спорт, молодежная политика, отдых и оздоровление детей в Камчатском крае". Подпрограмма "Развитие инфраструктуры для занятий физической культурой и спортом"</t>
  </si>
  <si>
    <t>Министерство спорта Камчатского края</t>
  </si>
  <si>
    <t>Государственная программа Камчатского края "Развитие сельского хозяйства и регулирование рынков сельскохозяйственной продукции, сырья и продовольствия Камчатского края"</t>
  </si>
  <si>
    <t>Государственная программа Камчатского края "Развитие сельского хозяйства и регулирование рынков сельскохозяйственной продукции, сырья и продовольствия Камчатского края". Подпрограмма "Обеспечение эпизоотического и ветеринарно-санитарного благополучия"</t>
  </si>
  <si>
    <t>Государственная программа Камчатского края "Обеспечение доступным и комфортным жильем жителей Камчатского края"</t>
  </si>
  <si>
    <t>Государственная программа Камчатского края "Обеспечение доступным и комфортным жильем жителей Камчатского края". Подпрограмма "Переселение граждан из аварийных жилых домов и непригодных для проживания жилых помещений"</t>
  </si>
  <si>
    <t>Государственная программа Российской Федерации "Обеспечение доступным и комфортным жильем и коммунальными услугами граждан Российской Федерации". Государственная программа Камчатского края "Обеспечение доступным и комфортным жильем жителей Камчатского края". Подпрограмма "Повышение устойчивости жилых домов, основных объектов и систем жизнеобеспечения"</t>
  </si>
  <si>
    <t>Государственная программа Камчатского края "Обеспечение доступным и комфортным жильем жителей Камчатского края". Подпрограмма "Обеспечение жилыми помещениями отдельных категорий граждан"</t>
  </si>
  <si>
    <t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N 253 «О порядке предоставления жилых помещений жилищного фонда Камчатского края по договорам социального найма</t>
  </si>
  <si>
    <t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</si>
  <si>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>Государственная программа Российской Федерации "Обеспечение доступным и комфортным жильём и коммунальными услугами граждан Российской Федерации". 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услугами". Подпрограмма "Чистая вода в Камчатском крае"</t>
  </si>
  <si>
    <t>Трубопровод водоснабжения протяженностью 12 км в городе Вилючинске Камчатского края</t>
  </si>
  <si>
    <t>Государственная программа Камчатского края "Развитие транспортной системы в Камчатском крае"</t>
  </si>
  <si>
    <t>Государственная программа Камчатского края "Развитие транспортной системы в Камчатском крае". Подпрограмма "Развитие дорожного хозяйства"</t>
  </si>
  <si>
    <t>Государственная программа Камчатского края "Развитие транспортной системы в Камчатском крае". Подпрограмма "Развитие водного транспорта"</t>
  </si>
  <si>
    <t>Государственная программа Камчатского края "Совершенствование управления имуществом, находящимся в государственной собственности Камчатского края"</t>
  </si>
  <si>
    <t>Государственная программа Камчатского края "Совершенствование управления имуществом, находящимся в государственной собственности Камчатского края". Подпрограмма "Повышение эффективности управления краевым имуществом"</t>
  </si>
  <si>
    <t>Государственная программа Камчатского края "Безопасная Камчатка"</t>
  </si>
  <si>
    <t>Министерство специальных программ и по делам казачества Камчатского края</t>
  </si>
  <si>
    <t>Государственная программа Камчатского края "Безопасная Камчатка". Подпрограмма "Защита населения и территорий Камчатского края от чрезвычайных ситуаций, обеспечение пожарной безопасности и развитие гражданской обороны в Камчатском крае"</t>
  </si>
  <si>
    <t>Государственная программа Камчатского края "Социальное и экономическое развитие территории с особым статусом "Корякский округ""</t>
  </si>
  <si>
    <t>Государственная программа Камчатского края "Социальное и экономическое развитие территории с особым статусом "Корякский округ"". Подпрограмма "Обеспечение доступным и комфортным жильем и коммунальными услугами населения Корякского округа".</t>
  </si>
  <si>
    <t>Обеспечение доступным и комфортным жильем в рамках мероприятий по ликвидации аварийного жилищного фонда на территории Корякского округа</t>
  </si>
  <si>
    <t xml:space="preserve">краевой бюджет по ГРБС </t>
  </si>
  <si>
    <t>МИНСТРОЙ</t>
  </si>
  <si>
    <t>МИНТРАНС</t>
  </si>
  <si>
    <t>МИНЖКХ</t>
  </si>
  <si>
    <t>МИНСЕЛЬХОЗ</t>
  </si>
  <si>
    <t>АППАРАТ ПРАВИТЕЛЬСТВА</t>
  </si>
  <si>
    <t>МИНЗДРАВ</t>
  </si>
  <si>
    <t>МИНСПОРТ</t>
  </si>
  <si>
    <t>МИНИМУЩЕСТВА</t>
  </si>
  <si>
    <t>МИНСПЕЦПРОГРАММ</t>
  </si>
  <si>
    <t>Аг-во ОТХОДЫ</t>
  </si>
  <si>
    <t>Аг-во ВЕТЕРИНАРИИ</t>
  </si>
  <si>
    <t>МИНСОЦРАЗВИТИЯ</t>
  </si>
  <si>
    <t>Физкультурно-оздоровительный комплекс с плавательным бассейном в г. Петропавловске - Камчатском</t>
  </si>
  <si>
    <t>Региональный спортивно-тренировочный центр по зимним видам спорта у подножия вулкана «Авачинский», Камчатский край</t>
  </si>
  <si>
    <t xml:space="preserve">Приобретение (строительство) жилых помещений в целях формирования специализированного жилищного фонда Камчатского края </t>
  </si>
  <si>
    <t>Комплекс многоквартирных домов в жилом районе Приморский города Вилючинска Камчатского края</t>
  </si>
  <si>
    <t>Государственная программа Камчатского края "Обеспечение доступным и комфортным жильем жителей Камчатского края". Подпрограмма "Стимулирование развития жилищного строительства в Камчатском крае"</t>
  </si>
  <si>
    <t xml:space="preserve">Государственная программа Камчатского края "Обеспечение доступным и комфортным жильем жителей Камчатского края". Подпрограмма "Региональная адресная программа по переселению граждан из аварийного жилищного фонда". </t>
  </si>
  <si>
    <t>Переселение граждан из аварийного жилищного фонда в соответствии с жилищным законодательством</t>
  </si>
  <si>
    <t xml:space="preserve">Государственная программа Камчатского края "Обеспечение доступным и комфортным жильем жителей Камчатского края". Подпрограмма "Стимулирование развития жилищного строительства". </t>
  </si>
  <si>
    <t>Канализационный коллектор протяженностью 1,218 км с канализационной станцией и очистными сооружениями в жилом районе Рыбачий города Вилючинска Камчатского края</t>
  </si>
  <si>
    <t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услугами". Подпрограмма "Чистая вода в Камчатском крае"</t>
  </si>
  <si>
    <t>Реконструкция автомобильной дороги Петропавловск-Камчатский - Мильково на участке км 181 - км 195. 1 этап (участок км 181 - км 188)</t>
  </si>
  <si>
    <t>Реконструкция автомобильной дороги Петропавловск-Камчатский - Мильково на участке км 181 - км 195. 2 этап (участок км 188 - км 195)</t>
  </si>
  <si>
    <t>Реконструкция автомобильной дороги Петропавловск-Камчатский - Мильково на участке км 195 - км 208. 1 этап (участок км 195 - км 202)</t>
  </si>
  <si>
    <t>Реконструкция автомобильной дороги Петропавловск-Камчатский - Мильково на участке км 195 - км 208. 2 этап (участок км 202 - км 208)</t>
  </si>
  <si>
    <t>Строительство "Пожарного депо на 2 выезда" в п. Озерновский</t>
  </si>
  <si>
    <t>Государственная программа Камчатского края "Охрана окружающей среды, воспроизводство и использование природных ресурсов в Камчатском крае"</t>
  </si>
  <si>
    <t>Министерство природных ресурсов и экологии Камчатского края</t>
  </si>
  <si>
    <t>Государственная программа Камчатского края "Охрана окружающей среды, воспроизводство и использование природных ресурсов в Камчатском крае". Подпрограмма "Использование и охрана водных объектов в Камчатском крае".</t>
  </si>
  <si>
    <t>Реконструкция комплекса защитных гидротехнических сооружений (дамба) с. Мильково Камчатский край</t>
  </si>
  <si>
    <t>Реконструкция руслорегулирующнго сооружения реки Половинка, г. Елизово, Елизовский муниципальный район, Камчатский край</t>
  </si>
  <si>
    <t>15.</t>
  </si>
  <si>
    <t>Детский сад по проспекту Циолковского в г. Петропавловск-Камчатский</t>
  </si>
  <si>
    <t>Канализационная насосная станция № 15 в г. Петропавловске-Камчатском</t>
  </si>
  <si>
    <t xml:space="preserve">Реконструкция автомобильной дороги Петропавловск-Камчатский – Мильково  на участке км 12 - км 17 с подъездом к федеральной дороге. 2 этап </t>
  </si>
  <si>
    <t>1.1</t>
  </si>
  <si>
    <t>1.2</t>
  </si>
  <si>
    <t>Дом-интернат для психически больных на 400 мест</t>
  </si>
  <si>
    <t>Устройство пожарных резервуаров.Реконструкция узла управления и системы автоматического пожаротушения здания МБУК Дом культуры "Меридиан"</t>
  </si>
  <si>
    <t>1.3</t>
  </si>
  <si>
    <t>1.4</t>
  </si>
  <si>
    <t>1.5</t>
  </si>
  <si>
    <t>2.1</t>
  </si>
  <si>
    <t>2.2</t>
  </si>
  <si>
    <t>2.3</t>
  </si>
  <si>
    <t>2.5</t>
  </si>
  <si>
    <t>4.1</t>
  </si>
  <si>
    <t>4.2</t>
  </si>
  <si>
    <t>4.3</t>
  </si>
  <si>
    <t>5.1</t>
  </si>
  <si>
    <t>5.2</t>
  </si>
  <si>
    <t>5.4</t>
  </si>
  <si>
    <t>6.1</t>
  </si>
  <si>
    <t>6.2</t>
  </si>
  <si>
    <t>7.1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</si>
  <si>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</si>
  <si>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</si>
  <si>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</si>
  <si>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</si>
  <si>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</si>
  <si>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</si>
  <si>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</si>
  <si>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</si>
  <si>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</si>
  <si>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</si>
  <si>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</si>
  <si>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</si>
  <si>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</si>
  <si>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</si>
  <si>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</si>
  <si>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</si>
  <si>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</si>
  <si>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</si>
  <si>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</si>
  <si>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</si>
  <si>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</si>
  <si>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</si>
  <si>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</si>
  <si>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</si>
  <si>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</si>
  <si>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</si>
  <si>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</si>
  <si>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12.1</t>
  </si>
  <si>
    <t>12.2</t>
  </si>
  <si>
    <t>13.1</t>
  </si>
  <si>
    <t>13.2</t>
  </si>
  <si>
    <t>14.1</t>
  </si>
  <si>
    <t>14.2</t>
  </si>
  <si>
    <t>МИНПРИРОДЫ</t>
  </si>
  <si>
    <t>МИНКУЛЬТУРЫ</t>
  </si>
  <si>
    <t>МИНОБРАЗОВАНИЯ</t>
  </si>
  <si>
    <t>Строительство физкультурно-оздоровительного комплекса в муниципальном образовании Камчатского края</t>
  </si>
  <si>
    <t>Крытый ледовый каток в г. Петропавловск-Камчатский</t>
  </si>
  <si>
    <t>2021 год 
(заявка ГРБС)</t>
  </si>
  <si>
    <t>Министерство образования Камчатского края</t>
  </si>
  <si>
    <t>средства Фонда содействия реформированию жилищно-коммунального хозяйства</t>
  </si>
  <si>
    <t xml:space="preserve">Государственная программа Камчатского края "Обеспечение доступным и комфортным жильем жителей Камчатского края". Подпрограмма  "Обеспечение жилыми помещениями отдельных категорий граждан". </t>
  </si>
  <si>
    <t>Группа смешанной жилой застройки по улице Кутузова в Петропавловск-Камчатском городском округе. 1-я очередь строительства. 9-этажный 45-кв. монолитный жилой дом. Поз. 3</t>
  </si>
  <si>
    <t>внебюджетные источники (Фонд ЖКХ)</t>
  </si>
  <si>
    <t xml:space="preserve">Государственная программа Камчатского края "Обеспечение доступным и комфортным жильем жителей Камчатского края".  Подпрограмма "Стимулирование развития жилищного строительства". </t>
  </si>
  <si>
    <t>Государственная программа Российской Федерации "Обеспечение доступным и комфортным жильём и коммунальными услугами граждан Российской Федерации". 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услугами". Подпрограмма "Чистая вода в Камчатском крае"                  
крае"</t>
  </si>
  <si>
    <t>Обеспечение стандартным жильем специалистов социальной сферы, а также граждан, состоящих на учете в качестве нуждающихся в улучшении жилищных условий</t>
  </si>
  <si>
    <t>Государственная программа Российской Федерации "Социальная поддержка граждан". Подпрограмма  "Старшее поколение". Государственная программа Камчатского края "Социальная поддержка граждан в Камчатском крае". Подпрограмма "Старшее поколение в Камчатском крае".</t>
  </si>
  <si>
    <t>Государственная программа Камчатского края "Социальная поддержка граждан в Камчатском крае". Подпрограмма "Старшее поколение в Камчатском крае".</t>
  </si>
  <si>
    <t>13.</t>
  </si>
  <si>
    <t>Фельдшерско-акушерский пункт. Камчатский край, Пенжинский муниципальный район, с. Слаутное</t>
  </si>
  <si>
    <t>Реконструкция трубопроводов тепловой сети с исчерпанным остаточным ресурсом в п. Лесной Новолесновского сельского поселения (в том числе проектно-изыскательские работы и государственная регистрация проектной документации)</t>
  </si>
  <si>
    <t>Строительство площадок временного размещения золошлаковых отходов на котельной № 1 в п. Лесной Елизовского муниципального района (в том числе проектно-изыскательские работы и государственная экспертиза проектной документации)</t>
  </si>
  <si>
    <t>Система теплоснабжения по ул. Солнечная в с. Мильково Камчатского края"</t>
  </si>
  <si>
    <t>Обустройство водозабора с бурением дополнительной скважины и строительство централизованной системы водоснабжения в с. Крутоберегово Усть-Камчатского сельского поселения (в том числе  проектно-изыскательские работы и государственная экспертиза проектной  документации)</t>
  </si>
  <si>
    <t>Обустройство водозаборных сооружений с бурением дополнительной скважины и строительством центарлизованной системы водоансбжения в с. Апука Олюторского района (в том числе разработка проектной документации)</t>
  </si>
  <si>
    <t>Строительство напорного коллектора в 2 ветки через реку Авача от КНС-9 до КОС-29 (в том числе проектно-изыскательские работы и государственная экспертиза проектной  документации)</t>
  </si>
  <si>
    <t xml:space="preserve">Реконстукция и строительство канализационной насосной станции, канализационных очистных сооружений в Вулканном городском поселении (в том числе проектно-изыскательские  работы и государственная экспертиза проектной документации) </t>
  </si>
  <si>
    <t>Строительство очистных сооружений и сети централизованного коллектора с сооружением на нем в с. Лесная Тигильского района (в том числе проектно-изыскательские работы и государственная экспертиза проектной документации) модульную станцию</t>
  </si>
  <si>
    <t>Поставка автопассажирского парома</t>
  </si>
  <si>
    <t>Поставка грузопассажирской баржи грузоподъемностью 40 тонн</t>
  </si>
  <si>
    <t>Поставка судна на воздушной подушке</t>
  </si>
  <si>
    <t>Реконструкция автомобильной дороги Петропавловск-Камчатский – Мильково  на участке км 34 – км 40 ( в том числе проектные  работы)</t>
  </si>
  <si>
    <t>Строительство подъезда к проектируемому аэровокзалу в г. Елизово от автомобильной дороги А-401 "Подъездная дорога от морского порта Петропавловск-Камчатский к аэропорту Петропавловск-Камчатский на участке 34 к"</t>
  </si>
  <si>
    <t>Строительство административного модуля КГБУ "Быстринская районная СББЖ" Быстринский район, с. Эссо, ул. Речная</t>
  </si>
  <si>
    <t>Проектирование и строительство объекта "Полигон твердых коммунальных отходов с сортировкой и переработкой мусора, скотомогильником с двумя биотермическими ямами в городском округе "поселок Палана" Камчатского края" (строительные работы)</t>
  </si>
  <si>
    <t>Капитальные вложения в основные средства ГУП "Камчатстройэнергосервис" на проведение реконструкции помещений столовой и Большого зала заседаний, в здании по адресу г. Петропавловск-Камчатский, площадь Ленина,1".</t>
  </si>
  <si>
    <t>Строительство Камчатской краевой больницы (1 этап)</t>
  </si>
  <si>
    <t xml:space="preserve">Строительство скотомогильника в Мильковском районе Камчатского края 
</t>
  </si>
  <si>
    <t>Дом-интернат для психически больных на 400 мест (1 этап строительства)</t>
  </si>
  <si>
    <t>Дом-интернат для психически больных на 400 мест (2 этап строительства)</t>
  </si>
  <si>
    <t>Жилая застройка на улице Пограничной в г. Петропавловске-Камчатском (разработка проектной документации)</t>
  </si>
  <si>
    <t>Многоквартирный жилой дом в районе ул. Мирная в г. Елизово Камчатского края (разработка проектной документации)</t>
  </si>
  <si>
    <t>Реконструкция водовода от водозабора до пгт Палана и внутриплощадочных сетей водовода территории совхоза пгт Палана Тигильского района Камчатского края</t>
  </si>
  <si>
    <t>Подключение (присоединение) к сетям инженерно-технического обеспечения. Реконструкция сетей централизованного теплоснабжения и холодного водоснабжения  улиц Березовая, Зеленая, Южная, Кедровая, пер. Медвежий угол, ул. им. Девяткина, ул. Линейная с. Эссо Быстринского района Камчатского края</t>
  </si>
  <si>
    <t xml:space="preserve">Реконструкция системы водоснабжения в п. Ключи, Усть-Камчатского района, Камчатского края </t>
  </si>
  <si>
    <t xml:space="preserve"> Реконструкция системы водоотведения центральной части г. Петропавловска-Камчатского". Канализационная насосная станция КНС "Мехзавод</t>
  </si>
  <si>
    <t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услугами". "Энергосбережение и повышение энергетической эффективности в Камчатском крае"</t>
  </si>
  <si>
    <t>Приобретение и реконструкция жилых  помещений для реализации программ дошкольного образования в г. Елизово, в том числе проектные работы</t>
  </si>
  <si>
    <t>Детский сад по ул. Вилюйская, 60 в г. Петропавловске-Камчатском (в том числе проектные работы)</t>
  </si>
  <si>
    <t xml:space="preserve">Детский сад в жилом районе Рыбачий в г. Вилючинск </t>
  </si>
  <si>
    <t>Проектирование здания общеобразовательной школы в с. Кавалерское Усть-Большерецкого района</t>
  </si>
  <si>
    <t>МИНИНВЕСТ</t>
  </si>
  <si>
    <t>2.4</t>
  </si>
  <si>
    <t>2.6</t>
  </si>
  <si>
    <t>2.7</t>
  </si>
  <si>
    <t>4.4</t>
  </si>
  <si>
    <t>5.3</t>
  </si>
  <si>
    <t>10.1</t>
  </si>
  <si>
    <t>11.1</t>
  </si>
  <si>
    <t>16.</t>
  </si>
  <si>
    <t>Фельдшерско-акушерский пункт. Камчатский край, Олюторский муниципальный район, с. Ачайваям</t>
  </si>
  <si>
    <t>Микрорайон жилой застройки"Северный" в г. Петропавловске-Камчатском (проектные работы)</t>
  </si>
  <si>
    <t>Внутриплощадочные сети инженерно-технического обеспечения микрорайона жилой застройки в п. Лесной Елизовского района, в том числе для многодетных семей (2 очередь) (проектные работы)</t>
  </si>
  <si>
    <t>7.2</t>
  </si>
  <si>
    <t>Строительство детского сада на 150 мест в с.Усть-Большерецк, проектные работы</t>
  </si>
  <si>
    <t>Строительство инженерной инфраструктуры на территории жилого района в Вулканном городском поселении Елизовского района Камчатского края</t>
  </si>
  <si>
    <t>Реконструкция резервуаров чистой воды "Богородское озеро" (в том числе проектно-изыскательские работы и государственная экспертиза проектной  документации)</t>
  </si>
  <si>
    <t>Реконструкция канализационных очистных сооружений на мысе Погодном Усть-Камчатского сельского поселения</t>
  </si>
  <si>
    <t>Внебюджетные источники - средства МУП "Водоканал Усть-Камчатского сельского поселения"</t>
  </si>
  <si>
    <t>Средства Фонда содействия реформированию жилищно-коммунального хозяйства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</si>
  <si>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</si>
  <si>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</si>
  <si>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</si>
  <si>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</si>
  <si>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</si>
  <si>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</si>
  <si>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</si>
  <si>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</si>
  <si>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</si>
  <si>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</si>
  <si>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11.2</t>
  </si>
  <si>
    <t>12.3</t>
  </si>
  <si>
    <t>Руконструкция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2 этап (участок ПК00+00 - ПК28+00)</t>
  </si>
  <si>
    <t>расходы за счет остатков средств краевого бюджета прошлых лет</t>
  </si>
  <si>
    <t>в том числе 1 квартал</t>
  </si>
  <si>
    <t>Решение Бюджетной комиссии</t>
  </si>
  <si>
    <t>2022 год 
(заявка ГРБС)</t>
  </si>
  <si>
    <t>2023 год 
(заявка ГРБС)</t>
  </si>
  <si>
    <t>Государственная программа Камчатского края  "Развитие здравоохранения". Подпрограмма "Инвестиционные мероприятия в здравоохранении Камчатского края"</t>
  </si>
  <si>
    <t>7.1.</t>
  </si>
  <si>
    <t xml:space="preserve">Фельдшерско-акушерский пункт с жилым домом в с.Лесная Тигильского района Камчатского края </t>
  </si>
  <si>
    <t>1.5.</t>
  </si>
  <si>
    <t>1.2.</t>
  </si>
  <si>
    <t>1.6.</t>
  </si>
  <si>
    <t>1.7.</t>
  </si>
  <si>
    <t>Офис врача общей практики в п. Крутогоровский Соболевского района Камчатского края</t>
  </si>
  <si>
    <t>Фельдшерско-акушерский пункт. Камчатский край, Пенжинский муниципальный район, с. Аянка</t>
  </si>
  <si>
    <t>Детский сад на 150 мест в п. Оссора Карагинского района</t>
  </si>
  <si>
    <t>2.8.</t>
  </si>
  <si>
    <t xml:space="preserve">Детский сад на 150 мест в с. Соболево Соболевского района </t>
  </si>
  <si>
    <t>Строительство детского сада на 30 мест в с. Ковран Тигильского района</t>
  </si>
  <si>
    <t>Здание. Учебный корпус МБОУ "Средняя школа № 40 по ул. Вольского микрорайона "Северо-Восток" в г. Петропавловске-Камчатском"</t>
  </si>
  <si>
    <t>Сельский учебный комплекс школа-детский сад  в с. Каменское Пенжинского района на 161 ученических и 80 дошкольных мест</t>
  </si>
  <si>
    <t xml:space="preserve">Государственная программа Камчатского края "Развитие культуры в Камчатском крае". Подпрограмма "Развитие инфраструктуры в сфере культуры"          
</t>
  </si>
  <si>
    <t>Камчатский театр кукол г. Петропавловск-Камчатский</t>
  </si>
  <si>
    <t>3.2.</t>
  </si>
  <si>
    <t>6.3.</t>
  </si>
  <si>
    <t>Государственная программа Камчатского края "Развитие сельского хозяйства и регулирование рынков сельскохозяйственной продукции, сырья и продовольствия Камчатского края". Подпрограмма "Обеспечение эпизоотического и ветеринарно-санитарного благополучия".</t>
  </si>
  <si>
    <t>Реконструкция здания по адресу г. Петропавловск-Камчатский, ул. Тундровая, д. 1А под городскую станцию по борьбе с болезнями животных (в том числе проектные работы)</t>
  </si>
  <si>
    <t>7.4.</t>
  </si>
  <si>
    <t>7.5.</t>
  </si>
  <si>
    <t>7.8.</t>
  </si>
  <si>
    <t>Начальная школа по адресу Космический проезд в г.Петропавловске-Камчатском</t>
  </si>
  <si>
    <t>Общеобразовательная школа на 300 мест в с.Оссора Карагинского района</t>
  </si>
  <si>
    <t>Общеобразовательная школа на 250 мест с. Соболево Соболевского района</t>
  </si>
  <si>
    <t>Здание МАУК "Городской дом культуры СРВ". Реконструкция.</t>
  </si>
  <si>
    <t xml:space="preserve">Строительство физкультурно-оздоровительного комплекса с плавательным бассейном, г. Петропавловск-Камчатский, ул. Ленинградская, 120 А </t>
  </si>
  <si>
    <t>Завершение строительства корпусов В, Г, Д (корректировка проектной документации)</t>
  </si>
  <si>
    <t>Наружные сети водоснабжения и водоотведения, очистные сооружения в ДОЛ "им. Ю.А. Гагарина" (корректировка проектной документации)</t>
  </si>
  <si>
    <t>5.5.</t>
  </si>
  <si>
    <t>5.6.</t>
  </si>
  <si>
    <t>5.7.</t>
  </si>
  <si>
    <t>Жилая застройка в границах ул. Жупановская и ул. Спортивная в г. Елизово Камчатского края</t>
  </si>
  <si>
    <t xml:space="preserve"> Государственная программа Камчатского края "Обеспечение доступным и комфортным жильем жителей Камчатского края". Подпрограмма "Повышение устойчивости жилых домов, основных объектов и систем жизнеобеспечения"</t>
  </si>
  <si>
    <t>Государственная программа Камчатского края "Обеспечение доступным и комфортным жильем жителей Камчатского края". Подпрограмма "Повышение устойчивости жилых домов, основных объектов и систем жизнеобеспечения"</t>
  </si>
  <si>
    <t>Многоквартирный жилой дом  районе ул. В. Кручины в г. Елизово Камчатского края</t>
  </si>
  <si>
    <t>Многоквартирный жилой дом  районе ул. Мирная в г. Елизово Камчатского края</t>
  </si>
  <si>
    <t>Жилая застройка на улице Пограничной в г. Петропавловске-Камчатском</t>
  </si>
  <si>
    <t>Жилая застройка на ул. Арсеньева в г. Петропавловске-Камчатском</t>
  </si>
  <si>
    <t>"Группа жилых домов в пос. Усть-Камчатск на мысе Погодный" II этап строительства, III пусковой комплекс. 30-квартирный 5-этажный монолитный жилой дом поз. 1, Камчатский край, п. Усть-Камчатск</t>
  </si>
  <si>
    <t>12-квартирный двухэтажный жилой дом по ул. 60 лет Октября в пос. Усть-Камчатск на мысе Погодный</t>
  </si>
  <si>
    <t>30-квартирный жилой дом (поз. 4) в п. Усть-Камчатск на м. Погодный Камчатского края</t>
  </si>
  <si>
    <t>"Группа жилых домов в пос. Усть-Камчатск на мысе Погодный" I этап строительства.  12-квартирные двухэтажные жилые дома поз. 4, 5, 6,7. Камчатский край, п. Усть-Камчатск</t>
  </si>
  <si>
    <t>Проектирование и строительство полигона твердых коммунальных отходов для c. Ковран и с. Усть-Хайрюзово Тигильского муниципального района (проектные работы)</t>
  </si>
  <si>
    <t>8.16.</t>
  </si>
  <si>
    <t>1.1.</t>
  </si>
  <si>
    <t>Реконструкция крыши здания патологоанатомического корпуса ГБУЗ «Камчатский краевой онкологический диспансер»</t>
  </si>
  <si>
    <t>Строительство фельдшерско-акушерского пункта в   с. Анавгай Быстринского района Камчатского края</t>
  </si>
  <si>
    <t>Строительство педиатрического корпуса на 40 коек и 40 посещений в смену ГБУЗ "Камчатский краевой психоневрологический диспансер"                                                              в  г. Петропавловск-Камчатский</t>
  </si>
  <si>
    <t>Строительство корпуса паллиативной медицинской помощи на 80 коек г. Петропавловск-Камчатский</t>
  </si>
  <si>
    <t>Фельдшерско-акушерский пункт. Камчатский край, Олюторский район, с. Апука</t>
  </si>
  <si>
    <t xml:space="preserve">Государственная программа Камчатского края "Социальная поддержка граждан в Камчатском крае". Подпрограмма "Развитие системы социального обслуживания населения в Камчатском крае. </t>
  </si>
  <si>
    <t>Реконструкция здания "Прачечная-гараж" КГАУ СЗ "Елизовский дом-интернат психоневрологического типа"</t>
  </si>
  <si>
    <t>Строительство дома ночного пребывания на базе КГАПУ СЗ "Камчатский комплексный центр по оказанию помощи лицам без определенного места жительства и занятий и социальной реабилитации граждан" в  г. Петропавловске-Камчатском (в том числе проектные работы)</t>
  </si>
  <si>
    <t>5.8.</t>
  </si>
  <si>
    <t>Навес из металлоконструкций над хоккейной площадкой, г. Петропавловск-Камчатский, ул. Солнечная</t>
  </si>
  <si>
    <t>5.9.</t>
  </si>
  <si>
    <t>5.10.</t>
  </si>
  <si>
    <t>5.11.</t>
  </si>
  <si>
    <t>Здание спортивного зала единоборств в г. Елизово</t>
  </si>
  <si>
    <t>Хоккейная коробка в г.Елизово</t>
  </si>
  <si>
    <t>Строительство многофункционального  спортивного комплекса, п. Николаевка, Елизовский район, Камчатский край</t>
  </si>
  <si>
    <t>Здание дворца единоборств в г. Петропавловске-Камчатском, пр. Циолковского, 50  (в том числе проектные работы)</t>
  </si>
  <si>
    <t>Реконструкция здания КГБУ СШОР единоборств в г. Петропавловске-Камчатском, ул. Ленинградская, д. 31 (в том числе проектные работы)</t>
  </si>
  <si>
    <t>Малобюджетный физкультурно-оздоровительный комплекс в поселке Усть-Большерецк, Усть-Большерецкого муниципального района</t>
  </si>
  <si>
    <t>Реконструкция инфраструктуры горнолыжного комплекса Камчатского края. 2-ая очередь. Горнолыжная база «Эдельвейс», г. Петропавловск-Камчатский. Строительство системы искусственного снегообразования и системы искусственного освещения трасс, строительство скоростной канатной дороги гондольного типа и буксировочных канатных дорог. Строительство СИС – система искусственного снегообразования»</t>
  </si>
  <si>
    <t>Плавательный бассейн в п. Усть-Камчатск Камчатского края</t>
  </si>
  <si>
    <t>Государственная программа Камчатского края "Комплексное развитие сельских территорий Камчатского края» Подпрограмма 3 «Создание и развитие инфраструктуры на сельских территориях"</t>
  </si>
  <si>
    <t>Государственная программа Камчатского края "……………………..."</t>
  </si>
  <si>
    <t xml:space="preserve">Государственная программа Камчатского края "Комплексное развитие сельских территорий Камчатского края» </t>
  </si>
  <si>
    <t>Объект капитального строительства "Здание Дома культуры на 100 мест в поселке Лесной Новолесновского сельского поселения Елизовского муниципального района "</t>
  </si>
  <si>
    <t>Министерство сельского хозяйства, пищевой и перерабатывающей промышленности Камчатского края</t>
  </si>
  <si>
    <t>Государственная программа Камчатского края "……………………….."</t>
  </si>
  <si>
    <t>Государственная программа Камчатского края "……………………………………..."</t>
  </si>
  <si>
    <t>Государственная программа Камчатского края "………………………………."</t>
  </si>
  <si>
    <t>Государственная программа Камчатского края "……………………………."</t>
  </si>
  <si>
    <t>Государственная программа Камчатского края "…………………………….."</t>
  </si>
  <si>
    <t>Государственная программа Камчатского края "……………………………………….."</t>
  </si>
  <si>
    <t>Государственная программа Камчатского края "………………………….."</t>
  </si>
  <si>
    <t>9.12</t>
  </si>
  <si>
    <t>Государственная программа Камчатского края "Развитие транспортной системы в Камчатском крае". Подпрограмма "Развитие воздушного транспорта"</t>
  </si>
  <si>
    <t>9.13</t>
  </si>
  <si>
    <t>Реконструкция автомобильной дороги Петропавловск-Камчатский – Мильково – Ключи на участке км 0 - км 10</t>
  </si>
  <si>
    <t>9.14</t>
  </si>
  <si>
    <t>Строительство автозимника продленного действия  Анавгай - Палана на участке км 0 - км 16</t>
  </si>
  <si>
    <t>9.15</t>
  </si>
  <si>
    <t xml:space="preserve">Реконструкция автомобильной дороги Начикинский совхоз – Усть-Большерецк – п.Октябрьский с подъездом к пристани Косоево – колхоз им.Октябрьской революции 0 - 107,2 км на участке км 0 - км 5 </t>
  </si>
  <si>
    <t>9.16</t>
  </si>
  <si>
    <t>Реконструкция автомобильной дороги Начикинский совхоз – Усть-Большерецк – п.Октябрьский с подъездом к пристани Косоево – колхоз им.Октябрьской революции 0 - 107,2 км на участке км 5 - км 10 (в том числе проектные работы)</t>
  </si>
  <si>
    <t>9.17</t>
  </si>
  <si>
    <t xml:space="preserve">Реконструкция автомобильной дороги  подъезд к совхозу Петропавловский на участке км 0 - км 4 </t>
  </si>
  <si>
    <t>9.18</t>
  </si>
  <si>
    <t xml:space="preserve">Реконструкция автомобильной дороги Петропавловск-Камчатский - Мильково на участке западного обхода г. Елизово км 27- км 30 с подъездом к Аэропорту </t>
  </si>
  <si>
    <t>9.19</t>
  </si>
  <si>
    <t xml:space="preserve">Реконструкция здания по ул. Ломоносова, 2 под здание автостанции в г. Петропавловске-Камчатском </t>
  </si>
  <si>
    <t>9.20</t>
  </si>
  <si>
    <t>9.21</t>
  </si>
  <si>
    <t>9.22</t>
  </si>
  <si>
    <t>9.23</t>
  </si>
  <si>
    <t>9.24</t>
  </si>
  <si>
    <t>Строительство жилья для летного и технического персонала (проектные работы)</t>
  </si>
  <si>
    <t>Реконструкция автомобильной дороги Петропавловск-Камчатский – Мильково  на участке км 34 - км 40 (в том числе проектные  работы)</t>
  </si>
  <si>
    <t>Государственная программа Камчатского края "Развитие транспортной системы в Камчатском крае" подпрограмма 1 "Развитие дорожного хозяйства".</t>
  </si>
  <si>
    <t>9.1.</t>
  </si>
  <si>
    <t>Строительство объекта капитального строительства «Грузовой пирс в п. Оссора» (в том числе проектные работы)</t>
  </si>
  <si>
    <t>Строительство автомобильной дороги Анавгай - Палана на участке км 225 - км 231</t>
  </si>
  <si>
    <t>Строительство причальных сооружений через протоку Озерная в Усть-Камчатском районе Камчатского края</t>
  </si>
  <si>
    <t xml:space="preserve">Государственная программа Камчатского края "Развитие транспортной системы в Камчатском крае". Подпрограмма 4 "Развитие воздушного транспорта". </t>
  </si>
  <si>
    <t xml:space="preserve">Государственная программа Камчатского края "Развитие транспортной системы в Камчатском крае". Подпрограмма 1 "Развитие дорожного хозяйства". </t>
  </si>
  <si>
    <t>Руконструкция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1 этап (участок ПК28+00 - ПК80+00)</t>
  </si>
  <si>
    <t>Руконструкция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3 этап (участок ПК80+00 - ПК151+20)</t>
  </si>
  <si>
    <t>Строительство автоматических пунктов весового и габаритного контроля транспортных средств на автомобильных дорогах регионального или межмуниципального значения (в том числе проектные работы)</t>
  </si>
  <si>
    <t>Разработка проектной документации на строительство и реконструкцию автомобильных дорог местного значения Елизовского муниципального района обеспечивающие подъезды к агломирациям садовых товариществ, земельным участкам предоставленным гражданам в рамках Федеральный закон от 01.05.2016 N 119-ФЗ, территориям опережающего экономического развития</t>
  </si>
  <si>
    <t>Разработка проектной документации на строительство дороги местного значения микрорайона жилой застройки в п. Лесной Елизовского муниципального района, в том числе для многодетных семей (1 очередь)</t>
  </si>
  <si>
    <t>Разработка проектной документации на строительство автомобильных дорог местного значения 1-ой очереди в мкр. Молодежный в Пионерском сельском поселении</t>
  </si>
  <si>
    <t>Разработка проектной документации на строительство дороги местного значения микрорайона жилой застройки в п. Лесной Елизовского муниципального районав том числе для многодетных семей (2 очередь)</t>
  </si>
  <si>
    <t>Разработка проектной документации на строительство автомобильных дорог местного значения в мкр. Садовый в г. Елизово</t>
  </si>
  <si>
    <t>Дорога местного значения от ул. Приморская до территории ООО "Свободный порт Камчатка"</t>
  </si>
  <si>
    <t>Объездная дорога от Петропавловского шоссе до жилого района "Северо-Восток" . I этап - от Петропавловского шоссе до ул. Солнечной</t>
  </si>
  <si>
    <t>Приобретение самолета L-410NG</t>
  </si>
  <si>
    <t xml:space="preserve">Строительство автозимника продленного действия  Анавгай -  Палана на участке км 17 - км 33 </t>
  </si>
  <si>
    <t>Строительство мостового перехода через р. Тигиль на 224 км автомобильной дороги Анавгай - Палана</t>
  </si>
  <si>
    <t xml:space="preserve">Строительство подъезда к стадиону "Спартак" </t>
  </si>
  <si>
    <t>Разработка проектной документации на строительство автомобильной дороги на участке ул. В.Кручины - 34 км в г. Елизово</t>
  </si>
  <si>
    <t>Проектирование второй очереди реконструкции автодороги по ул. Рябикова в г. Елизово - устройство ливневой канализации</t>
  </si>
  <si>
    <t>Автомобильная дорога от пос. Заозерный до Халактырского пляжа</t>
  </si>
  <si>
    <t>Реконструкция мостового перехода через р. Железная-1 на 9 км автомобильной дороги «Садовое кольцо» в Елизовском районе Камчатского края (проектные работы)</t>
  </si>
  <si>
    <t>Реконструкция мостового перехода через р. Железная-2 на 12 км автомобильной дороги «Садовое кольцо» в Елизовском районе Камчатского края (проектные работы)</t>
  </si>
  <si>
    <t xml:space="preserve"> Реконструкция мостового перехода через р. Амшарик на км 3+865 автомобильной дороги Мильково - Кирганик  (проектные работы)</t>
  </si>
  <si>
    <t>Реконструкция мостового перехода через руч. Хуторской на км 1+698 автомобильной дороги Елизово - Паратунка, 4 км -п. Садовый - Учебный центр (проектные работы)</t>
  </si>
  <si>
    <t>Реконструкция мостового перехода через р. Гольцовка на км 78+280 автомобильной дороги Начикинский с/х - Усть-Большерецк - п. Октябрьский с подъездом к пристани Косоево и колхозу Октябрьской революции (проектные работы)</t>
  </si>
  <si>
    <t>Реконструкция мостового перехода через реку Михакина на км 1+743 автомобильной дороги Палана-строящийся аэропорт  (проектные работы)</t>
  </si>
  <si>
    <t>Реконструкция мостового перехода через р.Палана на км 6+363 автомобильной дороги Палана-строящийся аэропорт (проектные работы)</t>
  </si>
  <si>
    <t>Реконструкция мостового перехода через р. Гольцовка на км 78+280 автомобильной дороги Начикинский с/х - Усть-Большерецк - п. Октябрьский с подъездом к пристани Косоево и колхозу Октябрьской революции  (проектные работы)</t>
  </si>
  <si>
    <t>Реконструкция мостового перехода через р.Палана на км 6+363 автомобильной дороги Палана-строящийся аэропорт  (проектные работы)</t>
  </si>
  <si>
    <t xml:space="preserve"> Реконструкция мостового перехода через р. Амшарик на км 3+865 автомобильной дороги Мильково - Кирганик</t>
  </si>
  <si>
    <t>Реконструкция мостового перехода через руч. Хуторской на км 1+698 автомобильной дороги Елизово - Паратунка, 4 км -п. Садовый - Учебный центр</t>
  </si>
  <si>
    <t>Реконструкция мостового перехода через р. Гольцовка на км 78+280 автомобильной дороги Начикинский с/х - Усть-Большерецк - п. Октябрьский с подъездом к пристани Косоево и колхозу Октябрьской революции</t>
  </si>
  <si>
    <t>Реконструкция мостового перехода через реку Михакина на км 1+743 автомобильной дороги Палана-строящийся аэропорт</t>
  </si>
  <si>
    <t>Реконструкция мостового перехода через р.Палана на км 6+363 автомобильной дороги Палана-строящийся аэропорт</t>
  </si>
  <si>
    <t>Дом-интернат для граждан пожилого возраста</t>
  </si>
  <si>
    <t>6.3</t>
  </si>
  <si>
    <t>3.1.</t>
  </si>
  <si>
    <t>1.3.</t>
  </si>
  <si>
    <t>2.1.</t>
  </si>
  <si>
    <t>4.1.</t>
  </si>
  <si>
    <t>4.2.</t>
  </si>
  <si>
    <t>4.3.</t>
  </si>
  <si>
    <t>4.4.</t>
  </si>
  <si>
    <t>4.5.</t>
  </si>
  <si>
    <t>4.6.</t>
  </si>
  <si>
    <t>5.1.</t>
  </si>
  <si>
    <t>6.1.</t>
  </si>
  <si>
    <t>6.2.</t>
  </si>
  <si>
    <t>6.4.</t>
  </si>
  <si>
    <t>6.5.</t>
  </si>
  <si>
    <t>6.6.</t>
  </si>
  <si>
    <t>6.7.</t>
  </si>
  <si>
    <t>6.8.</t>
  </si>
  <si>
    <t>6.9.</t>
  </si>
  <si>
    <t xml:space="preserve"> </t>
  </si>
  <si>
    <t>2.2.</t>
  </si>
  <si>
    <t>2.3.</t>
  </si>
  <si>
    <t>2.4.</t>
  </si>
  <si>
    <t>2.5.</t>
  </si>
  <si>
    <t>2.6.</t>
  </si>
  <si>
    <t>2.7.</t>
  </si>
  <si>
    <t>5.2.</t>
  </si>
  <si>
    <t>5.3.</t>
  </si>
  <si>
    <t>5.4.</t>
  </si>
  <si>
    <t>7.2.</t>
  </si>
  <si>
    <t>7.3.</t>
  </si>
  <si>
    <t>7.6.</t>
  </si>
  <si>
    <t>7.7.</t>
  </si>
  <si>
    <t>7.9.</t>
  </si>
  <si>
    <t>7.10.</t>
  </si>
  <si>
    <t>8.1.</t>
  </si>
  <si>
    <t>8.2.</t>
  </si>
  <si>
    <t>8.3.</t>
  </si>
  <si>
    <t>8.4.</t>
  </si>
  <si>
    <t>8.5.</t>
  </si>
  <si>
    <t>8.6.</t>
  </si>
  <si>
    <t>8.7.</t>
  </si>
  <si>
    <t>8.8.</t>
  </si>
  <si>
    <t>8.9.</t>
  </si>
  <si>
    <t>8.10.</t>
  </si>
  <si>
    <t>8.11.</t>
  </si>
  <si>
    <t>8.12.</t>
  </si>
  <si>
    <t>8.13.</t>
  </si>
  <si>
    <t>8.14.</t>
  </si>
  <si>
    <t>8.15.</t>
  </si>
  <si>
    <t>8.17.</t>
  </si>
  <si>
    <t>8.18.</t>
  </si>
  <si>
    <t>8.19.</t>
  </si>
  <si>
    <t>8.20.</t>
  </si>
  <si>
    <t>8.21.</t>
  </si>
  <si>
    <t>8.22.</t>
  </si>
  <si>
    <t>8.23.</t>
  </si>
  <si>
    <t>8.24.</t>
  </si>
  <si>
    <t>8.25.</t>
  </si>
  <si>
    <t>8.26.</t>
  </si>
  <si>
    <t>8.27.</t>
  </si>
  <si>
    <t>8.28.</t>
  </si>
  <si>
    <t>8.29.</t>
  </si>
  <si>
    <t>8.30.</t>
  </si>
  <si>
    <t>8.31.</t>
  </si>
  <si>
    <t>8.32.</t>
  </si>
  <si>
    <t>14.3</t>
  </si>
  <si>
    <t>Комплекс правосудия в г. Петропавловске-Камчатском. Блоки 5,7. Реконструкция</t>
  </si>
  <si>
    <t>Проект перечня краевых инвестиционных мероприятий, предлагаемых к реализации за счет средств краевого бюджета в 2021-2023 годах</t>
  </si>
  <si>
    <t>Дополнительный приоритетный перечень краевых инвестиционных мероприятий на 2021-2023 годы</t>
  </si>
  <si>
    <t>Дополнительный перечень краевых инвестиционных мероприятий на 2021-2023 годы</t>
  </si>
  <si>
    <t>Мероприятие</t>
  </si>
  <si>
    <t>Строительство дорожной инфраструктуры 1-ой очереди Жилого района в Пионерском сельском поселении</t>
  </si>
  <si>
    <t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N 253 «О порядке предоставления жилых помещений жилищного фонда Камчатского края по договорам социального найма"</t>
  </si>
  <si>
    <t>Приложение 1 к Протоколу</t>
  </si>
  <si>
    <t>Приложение 2 к Протоколу</t>
  </si>
  <si>
    <t>Приложение 3 к Протоколу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</si>
</sst>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₽&quot;_-;\-* #,##0.00\ &quot;₽&quot;_-;_-* &quot;-&quot;??\ &quot;₽&quot;_-;_-@_-"/>
    <numFmt numFmtId="164" formatCode="_-* #,##0.00\ _₽_-;\-* #,##0.00\ _₽_-;_-* &quot;-&quot;??\ _₽_-;_-@_-"/>
    <numFmt numFmtId="165" formatCode="#,##0.00000"/>
    <numFmt numFmtId="166" formatCode="_-* #,##0.00_р_._-;\-* #,##0.00_р_._-;_-* &quot;-&quot;??_р_._-;_-@_-"/>
    <numFmt numFmtId="167" formatCode="_-* #,##0.00&quot;р.&quot;_-;\-* #,##0.00&quot;р.&quot;_-;_-* &quot;-&quot;??&quot;р.&quot;_-;_-@_-"/>
  </numFmts>
  <fonts count="4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Helv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0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b/>
      <sz val="48"/>
      <name val="Times New Roman"/>
      <family val="1"/>
      <charset val="204"/>
    </font>
    <font>
      <sz val="30"/>
      <name val="Calibri"/>
      <family val="2"/>
      <charset val="204"/>
      <scheme val="minor"/>
    </font>
    <font>
      <sz val="36"/>
      <name val="Times New Roman"/>
      <family val="1"/>
      <charset val="204"/>
    </font>
    <font>
      <sz val="30"/>
      <name val="Times New Roman"/>
      <family val="1"/>
      <charset val="204"/>
    </font>
    <font>
      <b/>
      <i/>
      <sz val="36"/>
      <name val="Times New Roman"/>
      <family val="1"/>
      <charset val="204"/>
    </font>
    <font>
      <sz val="22"/>
      <name val="Times New Roman"/>
      <family val="1"/>
      <charset val="204"/>
    </font>
    <font>
      <sz val="20"/>
      <name val="Calibri"/>
      <family val="2"/>
      <charset val="204"/>
      <scheme val="minor"/>
    </font>
    <font>
      <sz val="48"/>
      <name val="Times New Roman"/>
      <family val="1"/>
      <charset val="204"/>
    </font>
    <font>
      <sz val="36"/>
      <color rgb="FFFF0000"/>
      <name val="Times New Roman"/>
      <family val="1"/>
      <charset val="204"/>
    </font>
    <font>
      <i/>
      <sz val="36"/>
      <name val="Times New Roman"/>
      <family val="1"/>
      <charset val="204"/>
    </font>
    <font>
      <b/>
      <sz val="32"/>
      <name val="Times New Roman"/>
      <family val="1"/>
      <charset val="204"/>
    </font>
    <font>
      <b/>
      <sz val="3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4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8">
    <xf numFmtId="0" fontId="0" fillId="0" borderId="0"/>
    <xf numFmtId="0" fontId="1" fillId="0" borderId="0"/>
    <xf numFmtId="0" fontId="1" fillId="0" borderId="0"/>
    <xf numFmtId="0" fontId="8" fillId="0" borderId="0"/>
    <xf numFmtId="0" fontId="26" fillId="0" borderId="0"/>
    <xf numFmtId="0" fontId="27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12" borderId="0" applyNumberFormat="0" applyBorder="0" applyAlignment="0" applyProtection="0"/>
    <xf numFmtId="0" fontId="10" fillId="6" borderId="12" applyNumberFormat="0" applyAlignment="0" applyProtection="0"/>
    <xf numFmtId="0" fontId="11" fillId="13" borderId="13" applyNumberFormat="0" applyAlignment="0" applyProtection="0"/>
    <xf numFmtId="0" fontId="12" fillId="13" borderId="12" applyNumberFormat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7" fillId="14" borderId="18" applyNumberFormat="0" applyAlignment="0" applyProtection="0"/>
    <xf numFmtId="0" fontId="18" fillId="0" borderId="0" applyNumberFormat="0" applyFill="0" applyBorder="0" applyAlignment="0" applyProtection="0"/>
    <xf numFmtId="0" fontId="19" fillId="15" borderId="0" applyNumberFormat="0" applyBorder="0" applyAlignment="0" applyProtection="0"/>
    <xf numFmtId="0" fontId="8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16" borderId="19" applyNumberFormat="0" applyFont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20" applyNumberFormat="0" applyFill="0" applyAlignment="0" applyProtection="0"/>
    <xf numFmtId="0" fontId="20" fillId="0" borderId="0"/>
    <xf numFmtId="0" fontId="24" fillId="0" borderId="0" applyNumberFormat="0" applyFill="0" applyBorder="0" applyAlignment="0" applyProtection="0"/>
    <xf numFmtId="38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5" borderId="0" applyNumberFormat="0" applyBorder="0" applyAlignment="0" applyProtection="0"/>
    <xf numFmtId="167" fontId="1" fillId="0" borderId="0" applyFont="0" applyFill="0" applyBorder="0" applyAlignment="0" applyProtection="0"/>
    <xf numFmtId="0" fontId="28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30" fillId="0" borderId="0"/>
    <xf numFmtId="0" fontId="28" fillId="0" borderId="0"/>
    <xf numFmtId="0" fontId="28" fillId="0" borderId="0"/>
    <xf numFmtId="0" fontId="8" fillId="0" borderId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6" fillId="0" borderId="0"/>
    <xf numFmtId="164" fontId="2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142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Border="1"/>
    <xf numFmtId="0" fontId="4" fillId="0" borderId="0" xfId="0" applyFont="1"/>
    <xf numFmtId="0" fontId="2" fillId="2" borderId="0" xfId="0" applyFont="1" applyFill="1"/>
    <xf numFmtId="1" fontId="6" fillId="0" borderId="0" xfId="0" applyNumberFormat="1" applyFont="1" applyFill="1" applyBorder="1" applyAlignment="1">
      <alignment horizontal="left" vertical="center" wrapText="1"/>
    </xf>
    <xf numFmtId="165" fontId="6" fillId="0" borderId="9" xfId="0" applyNumberFormat="1" applyFont="1" applyFill="1" applyBorder="1" applyAlignment="1">
      <alignment horizontal="right" vertical="center" wrapText="1"/>
    </xf>
    <xf numFmtId="0" fontId="2" fillId="2" borderId="0" xfId="0" applyFont="1" applyFill="1"/>
    <xf numFmtId="4" fontId="6" fillId="0" borderId="0" xfId="0" applyNumberFormat="1" applyFont="1" applyFill="1" applyBorder="1" applyAlignment="1">
      <alignment horizontal="center" wrapText="1"/>
    </xf>
    <xf numFmtId="0" fontId="2" fillId="0" borderId="0" xfId="0" applyFont="1"/>
    <xf numFmtId="0" fontId="2" fillId="2" borderId="0" xfId="0" applyFont="1" applyFill="1"/>
    <xf numFmtId="0" fontId="32" fillId="0" borderId="0" xfId="0" applyFont="1"/>
    <xf numFmtId="1" fontId="33" fillId="0" borderId="21" xfId="0" applyNumberFormat="1" applyFont="1" applyFill="1" applyBorder="1" applyAlignment="1">
      <alignment horizontal="center" vertical="center" wrapText="1"/>
    </xf>
    <xf numFmtId="165" fontId="35" fillId="0" borderId="27" xfId="0" applyNumberFormat="1" applyFont="1" applyFill="1" applyBorder="1" applyAlignment="1">
      <alignment horizontal="right" wrapText="1"/>
    </xf>
    <xf numFmtId="1" fontId="35" fillId="0" borderId="0" xfId="0" applyNumberFormat="1" applyFont="1" applyFill="1" applyBorder="1" applyAlignment="1">
      <alignment horizontal="left" vertical="center" wrapText="1"/>
    </xf>
    <xf numFmtId="4" fontId="35" fillId="0" borderId="0" xfId="0" applyNumberFormat="1" applyFont="1" applyFill="1" applyBorder="1" applyAlignment="1">
      <alignment horizontal="center" wrapText="1"/>
    </xf>
    <xf numFmtId="165" fontId="35" fillId="0" borderId="21" xfId="0" applyNumberFormat="1" applyFont="1" applyFill="1" applyBorder="1" applyAlignment="1">
      <alignment horizontal="right" wrapText="1"/>
    </xf>
    <xf numFmtId="0" fontId="4" fillId="0" borderId="0" xfId="0" applyFont="1" applyFill="1"/>
    <xf numFmtId="4" fontId="35" fillId="0" borderId="21" xfId="0" applyNumberFormat="1" applyFont="1" applyFill="1" applyBorder="1" applyAlignment="1">
      <alignment horizontal="center" wrapText="1"/>
    </xf>
    <xf numFmtId="0" fontId="4" fillId="0" borderId="0" xfId="0" applyFont="1" applyFill="1" applyBorder="1"/>
    <xf numFmtId="165" fontId="33" fillId="0" borderId="9" xfId="0" applyNumberFormat="1" applyFont="1" applyFill="1" applyBorder="1" applyAlignment="1">
      <alignment vertical="center" wrapText="1"/>
    </xf>
    <xf numFmtId="165" fontId="33" fillId="0" borderId="9" xfId="0" applyNumberFormat="1" applyFont="1" applyFill="1" applyBorder="1" applyAlignment="1">
      <alignment horizontal="right" vertical="center" wrapText="1"/>
    </xf>
    <xf numFmtId="165" fontId="39" fillId="0" borderId="9" xfId="0" applyNumberFormat="1" applyFont="1" applyFill="1" applyBorder="1" applyAlignment="1">
      <alignment vertical="center" wrapText="1"/>
    </xf>
    <xf numFmtId="0" fontId="2" fillId="3" borderId="5" xfId="0" applyFont="1" applyFill="1" applyBorder="1" applyAlignment="1">
      <alignment horizontal="left" vertical="top" wrapText="1"/>
    </xf>
    <xf numFmtId="165" fontId="33" fillId="0" borderId="21" xfId="0" applyNumberFormat="1" applyFont="1" applyFill="1" applyBorder="1" applyAlignment="1">
      <alignment horizontal="right" vertical="center" wrapText="1"/>
    </xf>
    <xf numFmtId="165" fontId="33" fillId="0" borderId="21" xfId="0" applyNumberFormat="1" applyFont="1" applyFill="1" applyBorder="1" applyAlignment="1">
      <alignment vertical="center" wrapText="1"/>
    </xf>
    <xf numFmtId="165" fontId="33" fillId="0" borderId="9" xfId="65" applyNumberFormat="1" applyFont="1" applyFill="1" applyBorder="1" applyAlignment="1">
      <alignment vertical="center" wrapText="1"/>
    </xf>
    <xf numFmtId="165" fontId="6" fillId="0" borderId="0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justify" vertical="top" wrapText="1"/>
    </xf>
    <xf numFmtId="1" fontId="2" fillId="0" borderId="9" xfId="0" applyNumberFormat="1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vertical="center" wrapText="1"/>
    </xf>
    <xf numFmtId="165" fontId="2" fillId="0" borderId="9" xfId="0" applyNumberFormat="1" applyFont="1" applyFill="1" applyBorder="1" applyAlignment="1">
      <alignment horizontal="right" vertical="center" wrapText="1"/>
    </xf>
    <xf numFmtId="165" fontId="7" fillId="0" borderId="9" xfId="0" applyNumberFormat="1" applyFont="1" applyFill="1" applyBorder="1" applyAlignment="1">
      <alignment vertical="center" wrapText="1"/>
    </xf>
    <xf numFmtId="0" fontId="2" fillId="0" borderId="9" xfId="0" applyFont="1" applyFill="1" applyBorder="1"/>
    <xf numFmtId="165" fontId="2" fillId="0" borderId="9" xfId="0" applyNumberFormat="1" applyFont="1" applyFill="1" applyBorder="1" applyAlignment="1">
      <alignment horizontal="right" wrapText="1"/>
    </xf>
    <xf numFmtId="0" fontId="2" fillId="0" borderId="9" xfId="0" applyFont="1" applyFill="1" applyBorder="1" applyAlignment="1">
      <alignment horizontal="left" vertical="top" wrapText="1"/>
    </xf>
    <xf numFmtId="0" fontId="33" fillId="0" borderId="23" xfId="0" applyFont="1" applyFill="1" applyBorder="1" applyAlignment="1">
      <alignment horizontal="left" vertical="top" wrapText="1"/>
    </xf>
    <xf numFmtId="0" fontId="33" fillId="0" borderId="9" xfId="0" applyFont="1" applyFill="1" applyBorder="1" applyAlignment="1">
      <alignment horizontal="justify" vertical="top" wrapText="1"/>
    </xf>
    <xf numFmtId="0" fontId="33" fillId="0" borderId="21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16" fontId="2" fillId="0" borderId="9" xfId="0" applyNumberFormat="1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justify" vertical="top" wrapText="1"/>
    </xf>
    <xf numFmtId="16" fontId="33" fillId="0" borderId="22" xfId="0" applyNumberFormat="1" applyFont="1" applyFill="1" applyBorder="1" applyAlignment="1">
      <alignment horizontal="center" vertical="top"/>
    </xf>
    <xf numFmtId="16" fontId="33" fillId="0" borderId="26" xfId="0" applyNumberFormat="1" applyFont="1" applyFill="1" applyBorder="1" applyAlignment="1">
      <alignment horizontal="center" vertical="top"/>
    </xf>
    <xf numFmtId="16" fontId="33" fillId="0" borderId="27" xfId="0" applyNumberFormat="1" applyFont="1" applyFill="1" applyBorder="1" applyAlignment="1">
      <alignment horizontal="center" vertical="top"/>
    </xf>
    <xf numFmtId="0" fontId="35" fillId="0" borderId="23" xfId="0" applyFont="1" applyFill="1" applyBorder="1" applyAlignment="1">
      <alignment horizontal="left" vertical="top" wrapText="1"/>
    </xf>
    <xf numFmtId="0" fontId="35" fillId="0" borderId="24" xfId="0" applyFont="1" applyFill="1" applyBorder="1" applyAlignment="1">
      <alignment horizontal="left" vertical="top" wrapText="1"/>
    </xf>
    <xf numFmtId="0" fontId="35" fillId="0" borderId="25" xfId="0" applyFont="1" applyFill="1" applyBorder="1" applyAlignment="1">
      <alignment horizontal="left" vertical="top" wrapText="1"/>
    </xf>
    <xf numFmtId="0" fontId="33" fillId="0" borderId="23" xfId="0" applyFont="1" applyFill="1" applyBorder="1" applyAlignment="1">
      <alignment horizontal="justify" vertical="top" wrapText="1"/>
    </xf>
    <xf numFmtId="0" fontId="33" fillId="0" borderId="24" xfId="0" applyFont="1" applyFill="1" applyBorder="1" applyAlignment="1">
      <alignment horizontal="justify" vertical="top" wrapText="1"/>
    </xf>
    <xf numFmtId="0" fontId="33" fillId="0" borderId="25" xfId="0" applyFont="1" applyFill="1" applyBorder="1" applyAlignment="1">
      <alignment horizontal="justify" vertical="top" wrapText="1"/>
    </xf>
    <xf numFmtId="0" fontId="33" fillId="0" borderId="23" xfId="0" applyFont="1" applyFill="1" applyBorder="1" applyAlignment="1">
      <alignment horizontal="left" vertical="top" wrapText="1"/>
    </xf>
    <xf numFmtId="0" fontId="33" fillId="0" borderId="24" xfId="0" applyFont="1" applyFill="1" applyBorder="1" applyAlignment="1">
      <alignment horizontal="left" vertical="top" wrapText="1"/>
    </xf>
    <xf numFmtId="0" fontId="33" fillId="0" borderId="25" xfId="0" applyFont="1" applyFill="1" applyBorder="1" applyAlignment="1">
      <alignment horizontal="left" vertical="top" wrapText="1"/>
    </xf>
    <xf numFmtId="0" fontId="40" fillId="0" borderId="23" xfId="0" applyFont="1" applyFill="1" applyBorder="1" applyAlignment="1">
      <alignment horizontal="left" vertical="top" wrapText="1"/>
    </xf>
    <xf numFmtId="0" fontId="40" fillId="0" borderId="24" xfId="0" applyFont="1" applyFill="1" applyBorder="1" applyAlignment="1">
      <alignment horizontal="left" vertical="top" wrapText="1"/>
    </xf>
    <xf numFmtId="0" fontId="40" fillId="0" borderId="25" xfId="0" applyFont="1" applyFill="1" applyBorder="1" applyAlignment="1">
      <alignment horizontal="left" vertical="top" wrapText="1"/>
    </xf>
    <xf numFmtId="0" fontId="35" fillId="0" borderId="9" xfId="0" applyFont="1" applyFill="1" applyBorder="1" applyAlignment="1">
      <alignment horizontal="left" vertical="top" wrapText="1"/>
    </xf>
    <xf numFmtId="0" fontId="33" fillId="0" borderId="9" xfId="0" applyFont="1" applyFill="1" applyBorder="1" applyAlignment="1">
      <alignment horizontal="justify" vertical="top" wrapText="1"/>
    </xf>
    <xf numFmtId="0" fontId="33" fillId="0" borderId="21" xfId="0" applyFont="1" applyFill="1" applyBorder="1" applyAlignment="1">
      <alignment horizontal="justify" vertical="top" wrapText="1"/>
    </xf>
    <xf numFmtId="0" fontId="35" fillId="0" borderId="2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0" fontId="44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" fontId="2" fillId="0" borderId="9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1" fontId="2" fillId="0" borderId="9" xfId="0" applyNumberFormat="1" applyFont="1" applyFill="1" applyBorder="1" applyAlignment="1">
      <alignment horizontal="left" vertical="center" wrapText="1"/>
    </xf>
    <xf numFmtId="1" fontId="6" fillId="0" borderId="7" xfId="0" applyNumberFormat="1" applyFont="1" applyFill="1" applyBorder="1" applyAlignment="1">
      <alignment horizontal="left" vertical="center" wrapText="1"/>
    </xf>
    <xf numFmtId="1" fontId="6" fillId="0" borderId="8" xfId="0" applyNumberFormat="1" applyFont="1" applyFill="1" applyBorder="1" applyAlignment="1">
      <alignment horizontal="left" vertical="center" wrapText="1"/>
    </xf>
    <xf numFmtId="165" fontId="6" fillId="0" borderId="9" xfId="0" applyNumberFormat="1" applyFont="1" applyFill="1" applyBorder="1" applyAlignment="1">
      <alignment horizontal="right" wrapText="1"/>
    </xf>
    <xf numFmtId="3" fontId="6" fillId="0" borderId="11" xfId="0" applyNumberFormat="1" applyFont="1" applyFill="1" applyBorder="1" applyAlignment="1">
      <alignment horizontal="left" vertical="center" wrapText="1"/>
    </xf>
    <xf numFmtId="3" fontId="6" fillId="0" borderId="10" xfId="0" applyNumberFormat="1" applyFont="1" applyFill="1" applyBorder="1" applyAlignment="1">
      <alignment horizontal="left" vertical="center" wrapText="1"/>
    </xf>
    <xf numFmtId="165" fontId="6" fillId="0" borderId="0" xfId="0" applyNumberFormat="1" applyFont="1" applyFill="1" applyBorder="1" applyAlignment="1">
      <alignment horizontal="right" wrapText="1"/>
    </xf>
    <xf numFmtId="0" fontId="5" fillId="0" borderId="0" xfId="0" applyNumberFormat="1" applyFont="1" applyFill="1" applyAlignment="1"/>
    <xf numFmtId="165" fontId="2" fillId="0" borderId="0" xfId="0" applyNumberFormat="1" applyFont="1" applyFill="1"/>
    <xf numFmtId="165" fontId="5" fillId="0" borderId="0" xfId="0" applyNumberFormat="1" applyFont="1" applyFill="1" applyAlignment="1"/>
    <xf numFmtId="0" fontId="45" fillId="0" borderId="0" xfId="0" applyFont="1" applyFill="1" applyAlignment="1">
      <alignment horizontal="right"/>
    </xf>
    <xf numFmtId="0" fontId="41" fillId="0" borderId="21" xfId="0" applyFont="1" applyFill="1" applyBorder="1" applyAlignment="1">
      <alignment horizontal="center" vertical="center" wrapText="1"/>
    </xf>
    <xf numFmtId="0" fontId="41" fillId="0" borderId="21" xfId="0" applyFont="1" applyFill="1" applyBorder="1" applyAlignment="1">
      <alignment horizontal="center" vertical="center" wrapText="1"/>
    </xf>
    <xf numFmtId="0" fontId="35" fillId="0" borderId="21" xfId="0" applyFont="1" applyFill="1" applyBorder="1" applyAlignment="1">
      <alignment horizontal="center" vertical="top" wrapText="1"/>
    </xf>
    <xf numFmtId="1" fontId="35" fillId="0" borderId="21" xfId="0" applyNumberFormat="1" applyFont="1" applyFill="1" applyBorder="1" applyAlignment="1">
      <alignment horizontal="left" vertical="center" wrapText="1"/>
    </xf>
    <xf numFmtId="49" fontId="38" fillId="0" borderId="22" xfId="0" applyNumberFormat="1" applyFont="1" applyFill="1" applyBorder="1" applyAlignment="1">
      <alignment horizontal="center" vertical="center" textRotation="255" wrapText="1"/>
    </xf>
    <xf numFmtId="49" fontId="38" fillId="0" borderId="26" xfId="0" applyNumberFormat="1" applyFont="1" applyFill="1" applyBorder="1" applyAlignment="1">
      <alignment horizontal="center" vertical="center" textRotation="255" wrapText="1"/>
    </xf>
    <xf numFmtId="49" fontId="38" fillId="0" borderId="27" xfId="0" applyNumberFormat="1" applyFont="1" applyFill="1" applyBorder="1" applyAlignment="1">
      <alignment horizontal="center" vertical="center" textRotation="255" wrapText="1"/>
    </xf>
    <xf numFmtId="0" fontId="33" fillId="0" borderId="23" xfId="0" applyFont="1" applyFill="1" applyBorder="1" applyAlignment="1">
      <alignment vertical="top" wrapText="1"/>
    </xf>
    <xf numFmtId="0" fontId="4" fillId="0" borderId="24" xfId="0" applyFont="1" applyFill="1" applyBorder="1" applyAlignment="1">
      <alignment vertical="top" wrapText="1"/>
    </xf>
    <xf numFmtId="0" fontId="35" fillId="0" borderId="22" xfId="0" applyFont="1" applyFill="1" applyBorder="1" applyAlignment="1">
      <alignment horizontal="center" vertical="top" wrapText="1"/>
    </xf>
    <xf numFmtId="0" fontId="35" fillId="0" borderId="26" xfId="0" applyFont="1" applyFill="1" applyBorder="1" applyAlignment="1">
      <alignment horizontal="center" vertical="top" wrapText="1"/>
    </xf>
    <xf numFmtId="1" fontId="35" fillId="0" borderId="23" xfId="0" applyNumberFormat="1" applyFont="1" applyFill="1" applyBorder="1" applyAlignment="1">
      <alignment horizontal="left" vertical="center" wrapText="1"/>
    </xf>
    <xf numFmtId="1" fontId="35" fillId="0" borderId="25" xfId="0" applyNumberFormat="1" applyFont="1" applyFill="1" applyBorder="1" applyAlignment="1">
      <alignment horizontal="left" vertical="center" wrapText="1"/>
    </xf>
    <xf numFmtId="0" fontId="35" fillId="0" borderId="27" xfId="0" applyFont="1" applyFill="1" applyBorder="1" applyAlignment="1">
      <alignment horizontal="center" vertical="top" wrapText="1"/>
    </xf>
    <xf numFmtId="49" fontId="38" fillId="0" borderId="9" xfId="0" applyNumberFormat="1" applyFont="1" applyFill="1" applyBorder="1" applyAlignment="1">
      <alignment horizontal="center" vertical="center" textRotation="255" wrapText="1"/>
    </xf>
    <xf numFmtId="16" fontId="33" fillId="0" borderId="9" xfId="0" applyNumberFormat="1" applyFont="1" applyFill="1" applyBorder="1" applyAlignment="1">
      <alignment horizontal="center" vertical="top"/>
    </xf>
    <xf numFmtId="0" fontId="35" fillId="0" borderId="26" xfId="0" applyFont="1" applyFill="1" applyBorder="1" applyAlignment="1">
      <alignment horizontal="center" vertical="top" wrapText="1"/>
    </xf>
    <xf numFmtId="1" fontId="35" fillId="0" borderId="23" xfId="0" applyNumberFormat="1" applyFont="1" applyFill="1" applyBorder="1" applyAlignment="1">
      <alignment horizontal="left" vertical="center" wrapText="1"/>
    </xf>
    <xf numFmtId="1" fontId="35" fillId="0" borderId="24" xfId="0" applyNumberFormat="1" applyFont="1" applyFill="1" applyBorder="1" applyAlignment="1">
      <alignment horizontal="left" vertical="center" wrapText="1"/>
    </xf>
    <xf numFmtId="165" fontId="35" fillId="0" borderId="24" xfId="0" applyNumberFormat="1" applyFont="1" applyFill="1" applyBorder="1" applyAlignment="1">
      <alignment horizontal="right" wrapText="1"/>
    </xf>
    <xf numFmtId="1" fontId="35" fillId="0" borderId="24" xfId="0" applyNumberFormat="1" applyFont="1" applyFill="1" applyBorder="1" applyAlignment="1">
      <alignment horizontal="left" vertical="center" wrapText="1"/>
    </xf>
    <xf numFmtId="1" fontId="35" fillId="0" borderId="28" xfId="0" applyNumberFormat="1" applyFont="1" applyFill="1" applyBorder="1" applyAlignment="1">
      <alignment horizontal="left" vertical="center" wrapText="1"/>
    </xf>
    <xf numFmtId="3" fontId="35" fillId="0" borderId="29" xfId="0" applyNumberFormat="1" applyFont="1" applyFill="1" applyBorder="1" applyAlignment="1">
      <alignment horizontal="left" vertical="center" wrapText="1"/>
    </xf>
    <xf numFmtId="3" fontId="35" fillId="0" borderId="10" xfId="0" applyNumberFormat="1" applyFont="1" applyFill="1" applyBorder="1" applyAlignment="1">
      <alignment horizontal="left" vertical="center" wrapText="1"/>
    </xf>
    <xf numFmtId="165" fontId="35" fillId="0" borderId="0" xfId="0" applyNumberFormat="1" applyFont="1" applyFill="1" applyBorder="1" applyAlignment="1">
      <alignment horizontal="right" wrapText="1"/>
    </xf>
    <xf numFmtId="165" fontId="4" fillId="0" borderId="0" xfId="0" applyNumberFormat="1" applyFont="1" applyFill="1"/>
    <xf numFmtId="49" fontId="38" fillId="0" borderId="21" xfId="0" applyNumberFormat="1" applyFont="1" applyFill="1" applyBorder="1" applyAlignment="1">
      <alignment horizontal="center" vertical="center" textRotation="255" wrapText="1"/>
    </xf>
    <xf numFmtId="16" fontId="33" fillId="0" borderId="21" xfId="0" applyNumberFormat="1" applyFont="1" applyFill="1" applyBorder="1" applyAlignment="1">
      <alignment horizontal="center" vertical="top"/>
    </xf>
    <xf numFmtId="3" fontId="35" fillId="0" borderId="0" xfId="0" applyNumberFormat="1" applyFont="1" applyFill="1" applyBorder="1" applyAlignment="1">
      <alignment vertical="center"/>
    </xf>
    <xf numFmtId="0" fontId="32" fillId="0" borderId="0" xfId="0" applyFont="1" applyFill="1"/>
    <xf numFmtId="1" fontId="3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Alignment="1"/>
    <xf numFmtId="0" fontId="36" fillId="0" borderId="0" xfId="0" applyFont="1" applyFill="1" applyBorder="1"/>
    <xf numFmtId="0" fontId="31" fillId="0" borderId="0" xfId="0" applyFont="1" applyFill="1" applyBorder="1" applyAlignment="1">
      <alignment horizontal="center" vertical="center" wrapText="1"/>
    </xf>
    <xf numFmtId="0" fontId="43" fillId="0" borderId="0" xfId="0" applyFont="1" applyFill="1"/>
    <xf numFmtId="0" fontId="3" fillId="0" borderId="0" xfId="0" applyFont="1" applyFill="1" applyBorder="1"/>
    <xf numFmtId="0" fontId="5" fillId="0" borderId="0" xfId="0" applyFont="1" applyFill="1" applyBorder="1"/>
    <xf numFmtId="0" fontId="37" fillId="0" borderId="0" xfId="0" applyFont="1" applyFill="1"/>
    <xf numFmtId="0" fontId="35" fillId="0" borderId="21" xfId="0" applyFont="1" applyFill="1" applyBorder="1" applyAlignment="1">
      <alignment horizontal="justify" vertical="top" wrapText="1"/>
    </xf>
    <xf numFmtId="0" fontId="33" fillId="0" borderId="21" xfId="0" applyFont="1" applyFill="1" applyBorder="1" applyAlignment="1">
      <alignment horizontal="left" vertical="top" wrapText="1"/>
    </xf>
    <xf numFmtId="0" fontId="33" fillId="0" borderId="9" xfId="0" applyFont="1" applyFill="1" applyBorder="1" applyAlignment="1">
      <alignment horizontal="left" vertical="top" wrapText="1"/>
    </xf>
    <xf numFmtId="0" fontId="35" fillId="0" borderId="23" xfId="0" applyFont="1" applyFill="1" applyBorder="1" applyAlignment="1">
      <alignment horizontal="justify" vertical="top" wrapText="1"/>
    </xf>
    <xf numFmtId="0" fontId="35" fillId="0" borderId="24" xfId="0" applyFont="1" applyFill="1" applyBorder="1" applyAlignment="1">
      <alignment horizontal="justify" vertical="top" wrapText="1"/>
    </xf>
    <xf numFmtId="0" fontId="35" fillId="0" borderId="25" xfId="0" applyFont="1" applyFill="1" applyBorder="1" applyAlignment="1">
      <alignment horizontal="justify" vertical="top" wrapText="1"/>
    </xf>
    <xf numFmtId="0" fontId="42" fillId="0" borderId="0" xfId="0" applyFont="1" applyFill="1"/>
    <xf numFmtId="0" fontId="34" fillId="0" borderId="0" xfId="0" applyFont="1" applyFill="1" applyBorder="1"/>
    <xf numFmtId="0" fontId="4" fillId="0" borderId="25" xfId="0" applyFont="1" applyFill="1" applyBorder="1" applyAlignment="1">
      <alignment vertical="top" wrapText="1"/>
    </xf>
    <xf numFmtId="165" fontId="32" fillId="0" borderId="0" xfId="0" applyNumberFormat="1" applyFont="1" applyFill="1"/>
    <xf numFmtId="0" fontId="33" fillId="0" borderId="29" xfId="0" applyFont="1" applyFill="1" applyBorder="1" applyAlignment="1">
      <alignment horizontal="left" vertical="top" wrapText="1"/>
    </xf>
    <xf numFmtId="0" fontId="33" fillId="0" borderId="10" xfId="0" applyFont="1" applyFill="1" applyBorder="1" applyAlignment="1">
      <alignment horizontal="left" vertical="top" wrapText="1"/>
    </xf>
    <xf numFmtId="0" fontId="33" fillId="0" borderId="30" xfId="0" applyFont="1" applyFill="1" applyBorder="1" applyAlignment="1">
      <alignment horizontal="left" vertical="top" wrapText="1"/>
    </xf>
    <xf numFmtId="165" fontId="35" fillId="0" borderId="25" xfId="0" applyNumberFormat="1" applyFont="1" applyFill="1" applyBorder="1" applyAlignment="1">
      <alignment horizontal="right" wrapText="1"/>
    </xf>
    <xf numFmtId="1" fontId="33" fillId="0" borderId="21" xfId="0" applyNumberFormat="1" applyFont="1" applyFill="1" applyBorder="1" applyAlignment="1">
      <alignment horizontal="center" vertical="center" wrapText="1"/>
    </xf>
  </cellXfs>
  <cellStyles count="68">
    <cellStyle name="_Информация по  дорожным работам 2010 года" xfId="4"/>
    <cellStyle name="Normal_вып720-767ведом объемов(лот1)2 русск" xfId="5"/>
    <cellStyle name="Акцент1 2" xfId="6"/>
    <cellStyle name="Акцент2 2" xfId="7"/>
    <cellStyle name="Акцент3 2" xfId="8"/>
    <cellStyle name="Акцент4 2" xfId="9"/>
    <cellStyle name="Акцент5 2" xfId="10"/>
    <cellStyle name="Акцент6 2" xfId="11"/>
    <cellStyle name="Ввод  2" xfId="12"/>
    <cellStyle name="Вывод 2" xfId="13"/>
    <cellStyle name="Вычисление 2" xfId="14"/>
    <cellStyle name="Денежный" xfId="65" builtinId="4"/>
    <cellStyle name="Денежный 2" xfId="42"/>
    <cellStyle name="Заголовок 1 2" xfId="15"/>
    <cellStyle name="Заголовок 2 2" xfId="16"/>
    <cellStyle name="Заголовок 3 2" xfId="17"/>
    <cellStyle name="Заголовок 4 2" xfId="18"/>
    <cellStyle name="Итог 2" xfId="19"/>
    <cellStyle name="Контрольная ячейка 2" xfId="20"/>
    <cellStyle name="Название 2" xfId="21"/>
    <cellStyle name="Нейтральный 2" xfId="22"/>
    <cellStyle name="Обычный" xfId="0" builtinId="0"/>
    <cellStyle name="Обычный 10" xfId="44"/>
    <cellStyle name="Обычный 11" xfId="45"/>
    <cellStyle name="Обычный 12" xfId="43"/>
    <cellStyle name="Обычный 16" xfId="46"/>
    <cellStyle name="Обычный 2" xfId="1"/>
    <cellStyle name="Обычный 2 2" xfId="23"/>
    <cellStyle name="Обычный 2 3" xfId="47"/>
    <cellStyle name="Обычный 2 4" xfId="24"/>
    <cellStyle name="Обычный 3" xfId="25"/>
    <cellStyle name="Обычный 3 2" xfId="48"/>
    <cellStyle name="Обычный 3 3" xfId="2"/>
    <cellStyle name="Обычный 4" xfId="26"/>
    <cellStyle name="Обычный 4 2" xfId="49"/>
    <cellStyle name="Обычный 5" xfId="27"/>
    <cellStyle name="Обычный 6" xfId="28"/>
    <cellStyle name="Обычный 6 2" xfId="50"/>
    <cellStyle name="Обычный 6 2 2" xfId="51"/>
    <cellStyle name="Обычный 7" xfId="3"/>
    <cellStyle name="Обычный 7 2" xfId="52"/>
    <cellStyle name="Обычный 8" xfId="53"/>
    <cellStyle name="Обычный 8 2" xfId="54"/>
    <cellStyle name="Обычный 9" xfId="55"/>
    <cellStyle name="Плохой 2" xfId="29"/>
    <cellStyle name="Пояснение 2" xfId="30"/>
    <cellStyle name="Примечание 2" xfId="31"/>
    <cellStyle name="Процентный 2" xfId="32"/>
    <cellStyle name="Процентный 2 2" xfId="57"/>
    <cellStyle name="Процентный 2 3" xfId="56"/>
    <cellStyle name="Процентный 3" xfId="33"/>
    <cellStyle name="Процентный 3 2" xfId="58"/>
    <cellStyle name="Процентный 4" xfId="34"/>
    <cellStyle name="Процентный 4 2" xfId="59"/>
    <cellStyle name="Связанная ячейка 2" xfId="35"/>
    <cellStyle name="Стиль 1" xfId="36"/>
    <cellStyle name="Стиль 1 2" xfId="60"/>
    <cellStyle name="Текст предупреждения 2" xfId="37"/>
    <cellStyle name="Тысячи [0]_S2-ETAL" xfId="38"/>
    <cellStyle name="Тысячи_S2-ETAL" xfId="39"/>
    <cellStyle name="Финансовый 2" xfId="40"/>
    <cellStyle name="Финансовый 2 2" xfId="61"/>
    <cellStyle name="Финансовый 2 3" xfId="63"/>
    <cellStyle name="Финансовый 2 4" xfId="66"/>
    <cellStyle name="Финансовый 3" xfId="62"/>
    <cellStyle name="Финансовый 3 2" xfId="64"/>
    <cellStyle name="Финансовый 3 3" xfId="67"/>
    <cellStyle name="Хороший 2" xfId="41"/>
  </cellStyles>
  <dxfs count="0"/>
  <tableStyles count="0" defaultTableStyle="TableStyleMedium2" defaultPivotStyle="PivotStyleLight16"/>
  <colors>
    <mruColors>
      <color rgb="FFCCFFCC"/>
      <color rgb="FFFFCCCC"/>
      <color rgb="FFAAFE22"/>
      <color rgb="FFFA856E"/>
      <color rgb="FFFDC9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7"/>
  <sheetViews>
    <sheetView tabSelected="1" view="pageBreakPreview" zoomScale="70" zoomScaleNormal="70" zoomScaleSheetLayoutView="70" workbookViewId="0">
      <pane xSplit="5" ySplit="5" topLeftCell="F6" activePane="bottomRight" state="frozen"/>
      <selection pane="topRight" activeCell="W1" sqref="W1"/>
      <selection pane="bottomLeft" activeCell="A7" sqref="A7"/>
      <selection pane="bottomRight" activeCell="J15" sqref="J15"/>
    </sheetView>
  </sheetViews>
  <sheetFormatPr defaultColWidth="11.5703125" defaultRowHeight="12.75" x14ac:dyDescent="0.2"/>
  <cols>
    <col min="1" max="1" width="5.85546875" style="2" customWidth="1"/>
    <col min="2" max="2" width="40.28515625" style="2" customWidth="1"/>
    <col min="3" max="3" width="16.28515625" style="2" customWidth="1"/>
    <col min="4" max="4" width="16.5703125" style="2" customWidth="1"/>
    <col min="5" max="5" width="15.5703125" style="2" customWidth="1"/>
    <col min="6" max="7" width="11.5703125" style="1" customWidth="1"/>
    <col min="8" max="16384" width="11.5703125" style="1"/>
  </cols>
  <sheetData>
    <row r="1" spans="1:5" s="10" customFormat="1" ht="22.5" customHeight="1" x14ac:dyDescent="0.2">
      <c r="A1" s="2"/>
      <c r="B1" s="2"/>
      <c r="C1" s="2"/>
      <c r="D1" s="70" t="s">
        <v>469</v>
      </c>
      <c r="E1" s="70"/>
    </row>
    <row r="2" spans="1:5" ht="33" customHeight="1" x14ac:dyDescent="0.2">
      <c r="A2" s="71" t="s">
        <v>463</v>
      </c>
      <c r="B2" s="71"/>
      <c r="C2" s="71"/>
      <c r="D2" s="71"/>
      <c r="E2" s="71"/>
    </row>
    <row r="3" spans="1:5" ht="18.75" customHeight="1" x14ac:dyDescent="0.2">
      <c r="A3" s="72"/>
      <c r="B3" s="72"/>
      <c r="C3" s="72"/>
      <c r="D3" s="72"/>
      <c r="E3" s="72"/>
    </row>
    <row r="4" spans="1:5" s="3" customFormat="1" x14ac:dyDescent="0.2">
      <c r="A4" s="73" t="s">
        <v>9</v>
      </c>
      <c r="B4" s="74" t="s">
        <v>466</v>
      </c>
      <c r="C4" s="74" t="s">
        <v>6</v>
      </c>
      <c r="D4" s="74" t="s">
        <v>7</v>
      </c>
      <c r="E4" s="74" t="s">
        <v>8</v>
      </c>
    </row>
    <row r="5" spans="1:5" s="3" customFormat="1" x14ac:dyDescent="0.2">
      <c r="A5" s="30">
        <v>1</v>
      </c>
      <c r="B5" s="30">
        <v>3</v>
      </c>
      <c r="C5" s="30">
        <v>9</v>
      </c>
      <c r="D5" s="30"/>
      <c r="E5" s="30"/>
    </row>
    <row r="6" spans="1:5" s="3" customFormat="1" x14ac:dyDescent="0.2">
      <c r="A6" s="75" t="s">
        <v>5</v>
      </c>
      <c r="B6" s="49" t="s">
        <v>24</v>
      </c>
      <c r="C6" s="49"/>
      <c r="D6" s="49"/>
      <c r="E6" s="49"/>
    </row>
    <row r="7" spans="1:5" ht="12.75" customHeight="1" x14ac:dyDescent="0.2">
      <c r="A7" s="75"/>
      <c r="B7" s="76" t="s">
        <v>4</v>
      </c>
      <c r="C7" s="35">
        <f t="shared" ref="C7" si="0">SUM(C8:C11)</f>
        <v>309516.20499999996</v>
      </c>
      <c r="D7" s="35">
        <f t="shared" ref="D7" si="1">SUM(D8:D11)</f>
        <v>381894.61411199998</v>
      </c>
      <c r="E7" s="35">
        <f t="shared" ref="E7" si="2">SUM(E8:E11)</f>
        <v>362974.63199999998</v>
      </c>
    </row>
    <row r="8" spans="1:5" ht="12.75" customHeight="1" x14ac:dyDescent="0.2">
      <c r="A8" s="75"/>
      <c r="B8" s="76" t="s">
        <v>0</v>
      </c>
      <c r="C8" s="35">
        <f t="shared" ref="C8:E9" si="3">C16+C24+C32+C40+C48</f>
        <v>0</v>
      </c>
      <c r="D8" s="35">
        <f t="shared" si="3"/>
        <v>0</v>
      </c>
      <c r="E8" s="35">
        <f t="shared" si="3"/>
        <v>0</v>
      </c>
    </row>
    <row r="9" spans="1:5" ht="12.75" customHeight="1" x14ac:dyDescent="0.2">
      <c r="A9" s="75"/>
      <c r="B9" s="76" t="s">
        <v>1</v>
      </c>
      <c r="C9" s="35">
        <f>C17+C25+C33+C41+C49</f>
        <v>309516.20499999996</v>
      </c>
      <c r="D9" s="35">
        <f t="shared" si="3"/>
        <v>381894.61411199998</v>
      </c>
      <c r="E9" s="35">
        <f t="shared" si="3"/>
        <v>362974.63199999998</v>
      </c>
    </row>
    <row r="10" spans="1:5" ht="12.75" customHeight="1" x14ac:dyDescent="0.2">
      <c r="A10" s="75"/>
      <c r="B10" s="76" t="s">
        <v>2</v>
      </c>
      <c r="C10" s="35">
        <v>0</v>
      </c>
      <c r="D10" s="35">
        <v>0</v>
      </c>
      <c r="E10" s="35">
        <v>0</v>
      </c>
    </row>
    <row r="11" spans="1:5" ht="12.75" customHeight="1" x14ac:dyDescent="0.2">
      <c r="A11" s="75"/>
      <c r="B11" s="76" t="s">
        <v>3</v>
      </c>
      <c r="C11" s="35">
        <v>0</v>
      </c>
      <c r="D11" s="35">
        <v>0</v>
      </c>
      <c r="E11" s="35">
        <v>0</v>
      </c>
    </row>
    <row r="12" spans="1:5" ht="15" customHeight="1" x14ac:dyDescent="0.2">
      <c r="A12" s="48" t="s">
        <v>113</v>
      </c>
      <c r="B12" s="49" t="s">
        <v>20</v>
      </c>
      <c r="C12" s="49"/>
      <c r="D12" s="49"/>
      <c r="E12" s="49"/>
    </row>
    <row r="13" spans="1:5" ht="30" customHeight="1" x14ac:dyDescent="0.2">
      <c r="A13" s="48"/>
      <c r="B13" s="50" t="s">
        <v>43</v>
      </c>
      <c r="C13" s="50"/>
      <c r="D13" s="50"/>
      <c r="E13" s="50"/>
    </row>
    <row r="14" spans="1:5" ht="28.5" customHeight="1" x14ac:dyDescent="0.2">
      <c r="A14" s="48"/>
      <c r="B14" s="43" t="s">
        <v>21</v>
      </c>
      <c r="C14" s="43"/>
      <c r="D14" s="43"/>
      <c r="E14" s="43"/>
    </row>
    <row r="15" spans="1:5" ht="12.75" customHeight="1" x14ac:dyDescent="0.2">
      <c r="A15" s="48"/>
      <c r="B15" s="36" t="s">
        <v>4</v>
      </c>
      <c r="C15" s="31">
        <f t="shared" ref="C15" si="4">SUM(C16:C19)</f>
        <v>23814.5</v>
      </c>
      <c r="D15" s="31">
        <f t="shared" ref="D15:E15" si="5">SUM(D16:D19)</f>
        <v>6894.6141119999811</v>
      </c>
      <c r="E15" s="31">
        <f t="shared" si="5"/>
        <v>112974.632</v>
      </c>
    </row>
    <row r="16" spans="1:5" ht="12.75" customHeight="1" x14ac:dyDescent="0.2">
      <c r="A16" s="48"/>
      <c r="B16" s="36" t="s">
        <v>0</v>
      </c>
      <c r="C16" s="31"/>
      <c r="D16" s="31"/>
      <c r="E16" s="31"/>
    </row>
    <row r="17" spans="1:5" ht="12.75" customHeight="1" x14ac:dyDescent="0.2">
      <c r="A17" s="48"/>
      <c r="B17" s="36" t="s">
        <v>1</v>
      </c>
      <c r="C17" s="31">
        <v>23814.5</v>
      </c>
      <c r="D17" s="31">
        <v>6894.6141119999811</v>
      </c>
      <c r="E17" s="31">
        <v>112974.632</v>
      </c>
    </row>
    <row r="18" spans="1:5" ht="12.75" customHeight="1" x14ac:dyDescent="0.2">
      <c r="A18" s="48"/>
      <c r="B18" s="36" t="s">
        <v>2</v>
      </c>
      <c r="C18" s="31"/>
      <c r="D18" s="31"/>
      <c r="E18" s="31"/>
    </row>
    <row r="19" spans="1:5" s="3" customFormat="1" ht="18" customHeight="1" x14ac:dyDescent="0.2">
      <c r="A19" s="48"/>
      <c r="B19" s="36" t="s">
        <v>3</v>
      </c>
      <c r="C19" s="31"/>
      <c r="D19" s="31"/>
      <c r="E19" s="31"/>
    </row>
    <row r="20" spans="1:5" s="3" customFormat="1" ht="15" customHeight="1" x14ac:dyDescent="0.2">
      <c r="A20" s="48" t="s">
        <v>114</v>
      </c>
      <c r="B20" s="49" t="s">
        <v>13</v>
      </c>
      <c r="C20" s="49"/>
      <c r="D20" s="49"/>
      <c r="E20" s="49"/>
    </row>
    <row r="21" spans="1:5" s="3" customFormat="1" ht="29.25" customHeight="1" x14ac:dyDescent="0.2">
      <c r="A21" s="48"/>
      <c r="B21" s="50" t="s">
        <v>44</v>
      </c>
      <c r="C21" s="50"/>
      <c r="D21" s="50"/>
      <c r="E21" s="50"/>
    </row>
    <row r="22" spans="1:5" s="3" customFormat="1" ht="20.25" customHeight="1" x14ac:dyDescent="0.2">
      <c r="A22" s="48"/>
      <c r="B22" s="43" t="s">
        <v>183</v>
      </c>
      <c r="C22" s="43"/>
      <c r="D22" s="43"/>
      <c r="E22" s="43"/>
    </row>
    <row r="23" spans="1:5" s="3" customFormat="1" ht="12.75" customHeight="1" x14ac:dyDescent="0.2">
      <c r="A23" s="48"/>
      <c r="B23" s="36" t="s">
        <v>4</v>
      </c>
      <c r="C23" s="31">
        <f t="shared" ref="C23" si="6">SUM(C24:C27)</f>
        <v>50790.601000000002</v>
      </c>
      <c r="D23" s="31"/>
      <c r="E23" s="31"/>
    </row>
    <row r="24" spans="1:5" s="3" customFormat="1" ht="12.75" customHeight="1" x14ac:dyDescent="0.2">
      <c r="A24" s="48"/>
      <c r="B24" s="36" t="s">
        <v>0</v>
      </c>
      <c r="C24" s="31"/>
      <c r="D24" s="31"/>
      <c r="E24" s="31"/>
    </row>
    <row r="25" spans="1:5" s="3" customFormat="1" ht="12.75" customHeight="1" x14ac:dyDescent="0.2">
      <c r="A25" s="48"/>
      <c r="B25" s="36" t="s">
        <v>1</v>
      </c>
      <c r="C25" s="31">
        <v>50790.601000000002</v>
      </c>
      <c r="D25" s="31"/>
      <c r="E25" s="31"/>
    </row>
    <row r="26" spans="1:5" s="3" customFormat="1" ht="12.75" customHeight="1" x14ac:dyDescent="0.2">
      <c r="A26" s="48"/>
      <c r="B26" s="36" t="s">
        <v>2</v>
      </c>
      <c r="C26" s="31"/>
      <c r="D26" s="31"/>
      <c r="E26" s="31"/>
    </row>
    <row r="27" spans="1:5" s="3" customFormat="1" ht="19.5" customHeight="1" x14ac:dyDescent="0.2">
      <c r="A27" s="48"/>
      <c r="B27" s="36" t="s">
        <v>3</v>
      </c>
      <c r="C27" s="31"/>
      <c r="D27" s="31"/>
      <c r="E27" s="31"/>
    </row>
    <row r="28" spans="1:5" s="3" customFormat="1" ht="12.75" customHeight="1" x14ac:dyDescent="0.2">
      <c r="A28" s="48" t="s">
        <v>117</v>
      </c>
      <c r="B28" s="49" t="s">
        <v>13</v>
      </c>
      <c r="C28" s="49"/>
      <c r="D28" s="49"/>
      <c r="E28" s="49"/>
    </row>
    <row r="29" spans="1:5" s="3" customFormat="1" ht="30.75" customHeight="1" x14ac:dyDescent="0.2">
      <c r="A29" s="48"/>
      <c r="B29" s="50" t="s">
        <v>44</v>
      </c>
      <c r="C29" s="50"/>
      <c r="D29" s="50"/>
      <c r="E29" s="50"/>
    </row>
    <row r="30" spans="1:5" s="3" customFormat="1" ht="16.5" customHeight="1" x14ac:dyDescent="0.2">
      <c r="A30" s="48"/>
      <c r="B30" s="43" t="s">
        <v>254</v>
      </c>
      <c r="C30" s="43"/>
      <c r="D30" s="43"/>
      <c r="E30" s="43"/>
    </row>
    <row r="31" spans="1:5" s="3" customFormat="1" ht="12.75" customHeight="1" x14ac:dyDescent="0.2">
      <c r="A31" s="48"/>
      <c r="B31" s="36" t="s">
        <v>4</v>
      </c>
      <c r="C31" s="31">
        <f t="shared" ref="C31" si="7">SUM(C32:C35)</f>
        <v>53233.322</v>
      </c>
      <c r="D31" s="31"/>
      <c r="E31" s="31"/>
    </row>
    <row r="32" spans="1:5" s="3" customFormat="1" ht="12.75" customHeight="1" x14ac:dyDescent="0.2">
      <c r="A32" s="48"/>
      <c r="B32" s="36" t="s">
        <v>0</v>
      </c>
      <c r="C32" s="31"/>
      <c r="D32" s="31"/>
      <c r="E32" s="31"/>
    </row>
    <row r="33" spans="1:5" s="3" customFormat="1" ht="15" customHeight="1" x14ac:dyDescent="0.2">
      <c r="A33" s="48"/>
      <c r="B33" s="36" t="s">
        <v>1</v>
      </c>
      <c r="C33" s="31">
        <v>53233.322</v>
      </c>
      <c r="D33" s="31"/>
      <c r="E33" s="31"/>
    </row>
    <row r="34" spans="1:5" s="3" customFormat="1" ht="15" customHeight="1" x14ac:dyDescent="0.2">
      <c r="A34" s="48"/>
      <c r="B34" s="36" t="s">
        <v>2</v>
      </c>
      <c r="C34" s="31"/>
      <c r="D34" s="31"/>
      <c r="E34" s="31"/>
    </row>
    <row r="35" spans="1:5" s="3" customFormat="1" ht="12.75" customHeight="1" x14ac:dyDescent="0.2">
      <c r="A35" s="48"/>
      <c r="B35" s="36" t="s">
        <v>3</v>
      </c>
      <c r="C35" s="31"/>
      <c r="D35" s="31"/>
      <c r="E35" s="31"/>
    </row>
    <row r="36" spans="1:5" s="3" customFormat="1" ht="15" customHeight="1" x14ac:dyDescent="0.2">
      <c r="A36" s="48" t="s">
        <v>118</v>
      </c>
      <c r="B36" s="49" t="s">
        <v>13</v>
      </c>
      <c r="C36" s="49"/>
      <c r="D36" s="49"/>
      <c r="E36" s="49"/>
    </row>
    <row r="37" spans="1:5" s="3" customFormat="1" ht="32.25" customHeight="1" x14ac:dyDescent="0.2">
      <c r="A37" s="48"/>
      <c r="B37" s="50" t="s">
        <v>44</v>
      </c>
      <c r="C37" s="50"/>
      <c r="D37" s="50"/>
      <c r="E37" s="50"/>
    </row>
    <row r="38" spans="1:5" s="3" customFormat="1" ht="18.75" customHeight="1" x14ac:dyDescent="0.2">
      <c r="A38" s="48"/>
      <c r="B38" s="43" t="s">
        <v>224</v>
      </c>
      <c r="C38" s="43"/>
      <c r="D38" s="43"/>
      <c r="E38" s="43"/>
    </row>
    <row r="39" spans="1:5" s="3" customFormat="1" ht="15" customHeight="1" x14ac:dyDescent="0.2">
      <c r="A39" s="48"/>
      <c r="B39" s="36" t="s">
        <v>4</v>
      </c>
      <c r="C39" s="31">
        <f t="shared" ref="C39" si="8">SUM(C40:C43)</f>
        <v>31677.781999999999</v>
      </c>
      <c r="D39" s="31"/>
      <c r="E39" s="31"/>
    </row>
    <row r="40" spans="1:5" s="3" customFormat="1" ht="15" customHeight="1" x14ac:dyDescent="0.2">
      <c r="A40" s="48"/>
      <c r="B40" s="36" t="s">
        <v>0</v>
      </c>
      <c r="C40" s="31"/>
      <c r="D40" s="31"/>
      <c r="E40" s="31"/>
    </row>
    <row r="41" spans="1:5" s="3" customFormat="1" ht="15" customHeight="1" x14ac:dyDescent="0.2">
      <c r="A41" s="48"/>
      <c r="B41" s="36" t="s">
        <v>1</v>
      </c>
      <c r="C41" s="31">
        <v>31677.781999999999</v>
      </c>
      <c r="D41" s="31"/>
      <c r="E41" s="31"/>
    </row>
    <row r="42" spans="1:5" s="3" customFormat="1" ht="15" customHeight="1" x14ac:dyDescent="0.2">
      <c r="A42" s="48"/>
      <c r="B42" s="36" t="s">
        <v>2</v>
      </c>
      <c r="C42" s="31"/>
      <c r="D42" s="31"/>
      <c r="E42" s="31"/>
    </row>
    <row r="43" spans="1:5" ht="12.75" customHeight="1" x14ac:dyDescent="0.2">
      <c r="A43" s="48"/>
      <c r="B43" s="36" t="s">
        <v>3</v>
      </c>
      <c r="C43" s="31"/>
      <c r="D43" s="31"/>
      <c r="E43" s="31"/>
    </row>
    <row r="44" spans="1:5" x14ac:dyDescent="0.2">
      <c r="A44" s="48" t="s">
        <v>119</v>
      </c>
      <c r="B44" s="49" t="s">
        <v>13</v>
      </c>
      <c r="C44" s="49"/>
      <c r="D44" s="49"/>
      <c r="E44" s="49"/>
    </row>
    <row r="45" spans="1:5" ht="30" customHeight="1" x14ac:dyDescent="0.2">
      <c r="A45" s="48"/>
      <c r="B45" s="50" t="s">
        <v>27</v>
      </c>
      <c r="C45" s="50"/>
      <c r="D45" s="50"/>
      <c r="E45" s="50"/>
    </row>
    <row r="46" spans="1:5" ht="12.75" customHeight="1" x14ac:dyDescent="0.2">
      <c r="A46" s="48"/>
      <c r="B46" s="43" t="s">
        <v>200</v>
      </c>
      <c r="C46" s="43"/>
      <c r="D46" s="43"/>
      <c r="E46" s="43"/>
    </row>
    <row r="47" spans="1:5" ht="12.75" customHeight="1" x14ac:dyDescent="0.2">
      <c r="A47" s="48"/>
      <c r="B47" s="36" t="s">
        <v>4</v>
      </c>
      <c r="C47" s="31">
        <f t="shared" ref="C47:E47" si="9">SUM(C48:C51)</f>
        <v>150000</v>
      </c>
      <c r="D47" s="31">
        <f t="shared" si="9"/>
        <v>375000</v>
      </c>
      <c r="E47" s="31">
        <f t="shared" si="9"/>
        <v>250000</v>
      </c>
    </row>
    <row r="48" spans="1:5" ht="12.75" customHeight="1" x14ac:dyDescent="0.2">
      <c r="A48" s="48"/>
      <c r="B48" s="36" t="s">
        <v>0</v>
      </c>
      <c r="C48" s="31"/>
      <c r="D48" s="31"/>
      <c r="E48" s="31"/>
    </row>
    <row r="49" spans="1:5" ht="12.75" customHeight="1" x14ac:dyDescent="0.2">
      <c r="A49" s="48"/>
      <c r="B49" s="36" t="s">
        <v>1</v>
      </c>
      <c r="C49" s="31">
        <v>150000</v>
      </c>
      <c r="D49" s="31">
        <v>375000</v>
      </c>
      <c r="E49" s="31">
        <v>250000</v>
      </c>
    </row>
    <row r="50" spans="1:5" s="5" customFormat="1" ht="12.75" customHeight="1" x14ac:dyDescent="0.2">
      <c r="A50" s="48"/>
      <c r="B50" s="36" t="s">
        <v>2</v>
      </c>
      <c r="C50" s="31"/>
      <c r="D50" s="31"/>
      <c r="E50" s="31"/>
    </row>
    <row r="51" spans="1:5" s="5" customFormat="1" x14ac:dyDescent="0.2">
      <c r="A51" s="48"/>
      <c r="B51" s="36" t="s">
        <v>3</v>
      </c>
      <c r="C51" s="31"/>
      <c r="D51" s="31"/>
      <c r="E51" s="31"/>
    </row>
    <row r="52" spans="1:5" s="5" customFormat="1" x14ac:dyDescent="0.2">
      <c r="A52" s="75" t="s">
        <v>28</v>
      </c>
      <c r="B52" s="50" t="s">
        <v>45</v>
      </c>
      <c r="C52" s="50"/>
      <c r="D52" s="50"/>
      <c r="E52" s="50"/>
    </row>
    <row r="53" spans="1:5" s="5" customFormat="1" ht="12.75" customHeight="1" x14ac:dyDescent="0.2">
      <c r="A53" s="75"/>
      <c r="B53" s="76" t="s">
        <v>4</v>
      </c>
      <c r="C53" s="35">
        <f t="shared" ref="C53" si="10">SUM(C54:C57)</f>
        <v>1178081.5678400001</v>
      </c>
      <c r="D53" s="35">
        <f t="shared" ref="D53" si="11">SUM(D54:D57)</f>
        <v>768438.96811999998</v>
      </c>
      <c r="E53" s="35">
        <f t="shared" ref="E53" si="12">SUM(E54:E57)</f>
        <v>286730.58586000005</v>
      </c>
    </row>
    <row r="54" spans="1:5" s="5" customFormat="1" ht="12.75" customHeight="1" x14ac:dyDescent="0.2">
      <c r="A54" s="75"/>
      <c r="B54" s="76" t="s">
        <v>0</v>
      </c>
      <c r="C54" s="35">
        <f t="shared" ref="C54:E54" si="13">C62+C70+C78+C86+C94+C102+C110+C118</f>
        <v>784884.5</v>
      </c>
      <c r="D54" s="35">
        <f t="shared" si="13"/>
        <v>335936.4</v>
      </c>
      <c r="E54" s="35">
        <f t="shared" si="13"/>
        <v>0</v>
      </c>
    </row>
    <row r="55" spans="1:5" s="5" customFormat="1" ht="12.75" customHeight="1" x14ac:dyDescent="0.2">
      <c r="A55" s="75"/>
      <c r="B55" s="76" t="s">
        <v>1</v>
      </c>
      <c r="C55" s="35">
        <f t="shared" ref="C55:E57" si="14">C63+C71+C79+C87+C95+C103+C111+C119</f>
        <v>389797.17733000003</v>
      </c>
      <c r="D55" s="35">
        <f t="shared" si="14"/>
        <v>430893.65158000001</v>
      </c>
      <c r="E55" s="35">
        <f t="shared" si="14"/>
        <v>283863.28000000003</v>
      </c>
    </row>
    <row r="56" spans="1:5" s="5" customFormat="1" ht="12.75" customHeight="1" x14ac:dyDescent="0.2">
      <c r="A56" s="75"/>
      <c r="B56" s="76" t="s">
        <v>2</v>
      </c>
      <c r="C56" s="35">
        <f t="shared" si="14"/>
        <v>3399.8905100000002</v>
      </c>
      <c r="D56" s="35">
        <f t="shared" si="14"/>
        <v>1608.9165399999999</v>
      </c>
      <c r="E56" s="35">
        <f t="shared" si="14"/>
        <v>2867.3058599999999</v>
      </c>
    </row>
    <row r="57" spans="1:5" s="5" customFormat="1" ht="12.75" customHeight="1" x14ac:dyDescent="0.2">
      <c r="A57" s="75"/>
      <c r="B57" s="76" t="s">
        <v>3</v>
      </c>
      <c r="C57" s="35">
        <f t="shared" si="14"/>
        <v>0</v>
      </c>
      <c r="D57" s="35">
        <f t="shared" si="14"/>
        <v>0</v>
      </c>
      <c r="E57" s="35">
        <f t="shared" si="14"/>
        <v>0</v>
      </c>
    </row>
    <row r="58" spans="1:5" s="5" customFormat="1" ht="15" customHeight="1" x14ac:dyDescent="0.2">
      <c r="A58" s="48" t="s">
        <v>120</v>
      </c>
      <c r="B58" s="49" t="s">
        <v>13</v>
      </c>
      <c r="C58" s="49"/>
      <c r="D58" s="49"/>
      <c r="E58" s="49"/>
    </row>
    <row r="59" spans="1:5" s="5" customFormat="1" ht="27.75" customHeight="1" x14ac:dyDescent="0.2">
      <c r="A59" s="48" t="s">
        <v>26</v>
      </c>
      <c r="B59" s="50" t="s">
        <v>46</v>
      </c>
      <c r="C59" s="50"/>
      <c r="D59" s="50"/>
      <c r="E59" s="50"/>
    </row>
    <row r="60" spans="1:5" s="5" customFormat="1" ht="16.5" customHeight="1" x14ac:dyDescent="0.2">
      <c r="A60" s="48"/>
      <c r="B60" s="43" t="s">
        <v>110</v>
      </c>
      <c r="C60" s="43"/>
      <c r="D60" s="43"/>
      <c r="E60" s="43"/>
    </row>
    <row r="61" spans="1:5" s="5" customFormat="1" ht="16.5" customHeight="1" x14ac:dyDescent="0.2">
      <c r="A61" s="48"/>
      <c r="B61" s="36" t="s">
        <v>4</v>
      </c>
      <c r="C61" s="31">
        <f t="shared" ref="C61" si="15">SUM(C62:C65)</f>
        <v>194515.46000000002</v>
      </c>
      <c r="D61" s="31"/>
      <c r="E61" s="31"/>
    </row>
    <row r="62" spans="1:5" s="5" customFormat="1" ht="16.5" customHeight="1" x14ac:dyDescent="0.2">
      <c r="A62" s="48"/>
      <c r="B62" s="36" t="s">
        <v>0</v>
      </c>
      <c r="C62" s="31">
        <v>87021.71</v>
      </c>
      <c r="D62" s="31"/>
      <c r="E62" s="31"/>
    </row>
    <row r="63" spans="1:5" s="5" customFormat="1" ht="16.5" customHeight="1" x14ac:dyDescent="0.2">
      <c r="A63" s="48"/>
      <c r="B63" s="36" t="s">
        <v>1</v>
      </c>
      <c r="C63" s="31">
        <v>107493.75</v>
      </c>
      <c r="D63" s="31"/>
      <c r="E63" s="31"/>
    </row>
    <row r="64" spans="1:5" s="5" customFormat="1" ht="12.75" customHeight="1" x14ac:dyDescent="0.2">
      <c r="A64" s="48"/>
      <c r="B64" s="36" t="s">
        <v>2</v>
      </c>
      <c r="C64" s="31"/>
      <c r="D64" s="31"/>
      <c r="E64" s="31"/>
    </row>
    <row r="65" spans="1:5" ht="12.75" customHeight="1" x14ac:dyDescent="0.2">
      <c r="A65" s="48"/>
      <c r="B65" s="36" t="s">
        <v>3</v>
      </c>
      <c r="C65" s="31"/>
      <c r="D65" s="31"/>
      <c r="E65" s="31"/>
    </row>
    <row r="66" spans="1:5" ht="15" customHeight="1" x14ac:dyDescent="0.2">
      <c r="A66" s="48" t="s">
        <v>121</v>
      </c>
      <c r="B66" s="49" t="s">
        <v>13</v>
      </c>
      <c r="C66" s="49"/>
      <c r="D66" s="49"/>
      <c r="E66" s="49"/>
    </row>
    <row r="67" spans="1:5" ht="31.5" customHeight="1" x14ac:dyDescent="0.2">
      <c r="A67" s="48" t="s">
        <v>26</v>
      </c>
      <c r="B67" s="50" t="s">
        <v>46</v>
      </c>
      <c r="C67" s="50"/>
      <c r="D67" s="50"/>
      <c r="E67" s="50"/>
    </row>
    <row r="68" spans="1:5" ht="12.75" customHeight="1" x14ac:dyDescent="0.2">
      <c r="A68" s="48"/>
      <c r="B68" s="49" t="s">
        <v>47</v>
      </c>
      <c r="C68" s="49"/>
      <c r="D68" s="49"/>
      <c r="E68" s="49"/>
    </row>
    <row r="69" spans="1:5" ht="12.75" customHeight="1" x14ac:dyDescent="0.2">
      <c r="A69" s="48"/>
      <c r="B69" s="36" t="s">
        <v>4</v>
      </c>
      <c r="C69" s="31">
        <f t="shared" ref="C69" si="16">SUM(C70:C73)</f>
        <v>493584.00521000003</v>
      </c>
      <c r="D69" s="31">
        <f t="shared" ref="D69" si="17">SUM(D70:D73)</f>
        <v>446655.66000000003</v>
      </c>
      <c r="E69" s="31"/>
    </row>
    <row r="70" spans="1:5" ht="12.75" customHeight="1" x14ac:dyDescent="0.2">
      <c r="A70" s="48"/>
      <c r="B70" s="36" t="s">
        <v>0</v>
      </c>
      <c r="C70" s="31">
        <v>335936.4</v>
      </c>
      <c r="D70" s="31">
        <v>335936.4</v>
      </c>
      <c r="E70" s="31"/>
    </row>
    <row r="71" spans="1:5" ht="12.75" customHeight="1" x14ac:dyDescent="0.2">
      <c r="A71" s="48"/>
      <c r="B71" s="36" t="s">
        <v>1</v>
      </c>
      <c r="C71" s="31">
        <v>157647.60521000001</v>
      </c>
      <c r="D71" s="31">
        <v>110719.26</v>
      </c>
      <c r="E71" s="31"/>
    </row>
    <row r="72" spans="1:5" ht="12.75" customHeight="1" x14ac:dyDescent="0.2">
      <c r="A72" s="48"/>
      <c r="B72" s="36" t="s">
        <v>2</v>
      </c>
      <c r="C72" s="31">
        <v>0</v>
      </c>
      <c r="D72" s="31"/>
      <c r="E72" s="31"/>
    </row>
    <row r="73" spans="1:5" x14ac:dyDescent="0.2">
      <c r="A73" s="48"/>
      <c r="B73" s="36" t="s">
        <v>3</v>
      </c>
      <c r="C73" s="31"/>
      <c r="D73" s="31"/>
      <c r="E73" s="31"/>
    </row>
    <row r="74" spans="1:5" s="5" customFormat="1" x14ac:dyDescent="0.2">
      <c r="A74" s="48" t="s">
        <v>122</v>
      </c>
      <c r="B74" s="49" t="s">
        <v>172</v>
      </c>
      <c r="C74" s="49"/>
      <c r="D74" s="49"/>
      <c r="E74" s="49"/>
    </row>
    <row r="75" spans="1:5" s="5" customFormat="1" ht="33" customHeight="1" x14ac:dyDescent="0.2">
      <c r="A75" s="48" t="s">
        <v>26</v>
      </c>
      <c r="B75" s="50" t="s">
        <v>46</v>
      </c>
      <c r="C75" s="50"/>
      <c r="D75" s="50"/>
      <c r="E75" s="50"/>
    </row>
    <row r="76" spans="1:5" s="5" customFormat="1" ht="27.75" customHeight="1" x14ac:dyDescent="0.2">
      <c r="A76" s="48"/>
      <c r="B76" s="43" t="s">
        <v>211</v>
      </c>
      <c r="C76" s="43"/>
      <c r="D76" s="43"/>
      <c r="E76" s="43"/>
    </row>
    <row r="77" spans="1:5" s="5" customFormat="1" ht="12.75" customHeight="1" x14ac:dyDescent="0.2">
      <c r="A77" s="48"/>
      <c r="B77" s="36" t="s">
        <v>4</v>
      </c>
      <c r="C77" s="31">
        <f t="shared" ref="C77" si="18">SUM(C78:C81)</f>
        <v>18000</v>
      </c>
      <c r="D77" s="31"/>
      <c r="E77" s="31"/>
    </row>
    <row r="78" spans="1:5" s="5" customFormat="1" ht="12.75" customHeight="1" x14ac:dyDescent="0.2">
      <c r="A78" s="48"/>
      <c r="B78" s="36" t="s">
        <v>0</v>
      </c>
      <c r="C78" s="31"/>
      <c r="D78" s="31"/>
      <c r="E78" s="31"/>
    </row>
    <row r="79" spans="1:5" s="5" customFormat="1" ht="12.75" customHeight="1" x14ac:dyDescent="0.2">
      <c r="A79" s="48"/>
      <c r="B79" s="36" t="s">
        <v>1</v>
      </c>
      <c r="C79" s="31">
        <v>18000</v>
      </c>
      <c r="D79" s="31"/>
      <c r="E79" s="31"/>
    </row>
    <row r="80" spans="1:5" s="5" customFormat="1" ht="12.75" customHeight="1" x14ac:dyDescent="0.2">
      <c r="A80" s="48"/>
      <c r="B80" s="36" t="s">
        <v>2</v>
      </c>
      <c r="C80" s="31"/>
      <c r="D80" s="31"/>
      <c r="E80" s="31"/>
    </row>
    <row r="81" spans="1:5" x14ac:dyDescent="0.2">
      <c r="A81" s="48"/>
      <c r="B81" s="36" t="s">
        <v>3</v>
      </c>
      <c r="C81" s="31"/>
      <c r="D81" s="31"/>
      <c r="E81" s="31"/>
    </row>
    <row r="82" spans="1:5" s="5" customFormat="1" x14ac:dyDescent="0.2">
      <c r="A82" s="48" t="s">
        <v>216</v>
      </c>
      <c r="B82" s="49" t="s">
        <v>172</v>
      </c>
      <c r="C82" s="49"/>
      <c r="D82" s="49"/>
      <c r="E82" s="49"/>
    </row>
    <row r="83" spans="1:5" s="5" customFormat="1" ht="30.75" customHeight="1" x14ac:dyDescent="0.2">
      <c r="A83" s="48" t="s">
        <v>26</v>
      </c>
      <c r="B83" s="50" t="s">
        <v>46</v>
      </c>
      <c r="C83" s="50"/>
      <c r="D83" s="50"/>
      <c r="E83" s="50"/>
    </row>
    <row r="84" spans="1:5" s="5" customFormat="1" ht="12.75" customHeight="1" x14ac:dyDescent="0.2">
      <c r="A84" s="48"/>
      <c r="B84" s="43" t="s">
        <v>212</v>
      </c>
      <c r="C84" s="43"/>
      <c r="D84" s="43"/>
      <c r="E84" s="43"/>
    </row>
    <row r="85" spans="1:5" s="5" customFormat="1" ht="12.75" customHeight="1" x14ac:dyDescent="0.2">
      <c r="A85" s="48"/>
      <c r="B85" s="36" t="s">
        <v>4</v>
      </c>
      <c r="C85" s="31">
        <f t="shared" ref="C85" si="19">SUM(C86:C89)</f>
        <v>77562.793969999999</v>
      </c>
      <c r="D85" s="31">
        <f t="shared" ref="D85" si="20">SUM(D86:D89)</f>
        <v>321783.30812</v>
      </c>
      <c r="E85" s="31"/>
    </row>
    <row r="86" spans="1:5" s="5" customFormat="1" ht="12.75" customHeight="1" x14ac:dyDescent="0.2">
      <c r="A86" s="48"/>
      <c r="B86" s="36" t="s">
        <v>0</v>
      </c>
      <c r="C86" s="31"/>
      <c r="D86" s="31"/>
      <c r="E86" s="31"/>
    </row>
    <row r="87" spans="1:5" s="5" customFormat="1" ht="12.75" customHeight="1" x14ac:dyDescent="0.2">
      <c r="A87" s="48"/>
      <c r="B87" s="36" t="s">
        <v>1</v>
      </c>
      <c r="C87" s="31">
        <v>77000</v>
      </c>
      <c r="D87" s="31">
        <v>320174.39158</v>
      </c>
      <c r="E87" s="31"/>
    </row>
    <row r="88" spans="1:5" s="5" customFormat="1" ht="12.75" customHeight="1" x14ac:dyDescent="0.2">
      <c r="A88" s="48"/>
      <c r="B88" s="36" t="s">
        <v>2</v>
      </c>
      <c r="C88" s="31">
        <v>562.79396999999994</v>
      </c>
      <c r="D88" s="31">
        <v>1608.9165399999999</v>
      </c>
      <c r="E88" s="31"/>
    </row>
    <row r="89" spans="1:5" s="5" customFormat="1" x14ac:dyDescent="0.2">
      <c r="A89" s="48"/>
      <c r="B89" s="36" t="s">
        <v>3</v>
      </c>
      <c r="C89" s="31"/>
      <c r="D89" s="31"/>
      <c r="E89" s="31"/>
    </row>
    <row r="90" spans="1:5" s="5" customFormat="1" x14ac:dyDescent="0.2">
      <c r="A90" s="48" t="s">
        <v>123</v>
      </c>
      <c r="B90" s="49" t="s">
        <v>172</v>
      </c>
      <c r="C90" s="49"/>
      <c r="D90" s="49"/>
      <c r="E90" s="49"/>
    </row>
    <row r="91" spans="1:5" s="5" customFormat="1" ht="28.5" customHeight="1" x14ac:dyDescent="0.2">
      <c r="A91" s="48" t="s">
        <v>26</v>
      </c>
      <c r="B91" s="50" t="s">
        <v>46</v>
      </c>
      <c r="C91" s="50"/>
      <c r="D91" s="50"/>
      <c r="E91" s="50"/>
    </row>
    <row r="92" spans="1:5" s="5" customFormat="1" ht="12.75" customHeight="1" x14ac:dyDescent="0.2">
      <c r="A92" s="48"/>
      <c r="B92" s="43" t="s">
        <v>213</v>
      </c>
      <c r="C92" s="43"/>
      <c r="D92" s="43"/>
      <c r="E92" s="43"/>
    </row>
    <row r="93" spans="1:5" s="5" customFormat="1" ht="12.75" customHeight="1" x14ac:dyDescent="0.2">
      <c r="A93" s="48"/>
      <c r="B93" s="36" t="s">
        <v>4</v>
      </c>
      <c r="C93" s="31">
        <f t="shared" ref="C93" si="21">SUM(C94:C97)</f>
        <v>367419.30866000004</v>
      </c>
      <c r="D93" s="31"/>
      <c r="E93" s="31"/>
    </row>
    <row r="94" spans="1:5" s="5" customFormat="1" ht="12.75" customHeight="1" x14ac:dyDescent="0.2">
      <c r="A94" s="48"/>
      <c r="B94" s="36" t="s">
        <v>0</v>
      </c>
      <c r="C94" s="31">
        <v>361926.39</v>
      </c>
      <c r="D94" s="31"/>
      <c r="E94" s="31"/>
    </row>
    <row r="95" spans="1:5" s="5" customFormat="1" ht="12.75" customHeight="1" x14ac:dyDescent="0.2">
      <c r="A95" s="48"/>
      <c r="B95" s="36" t="s">
        <v>1</v>
      </c>
      <c r="C95" s="31">
        <v>3655.8221199999998</v>
      </c>
      <c r="D95" s="31"/>
      <c r="E95" s="31"/>
    </row>
    <row r="96" spans="1:5" s="5" customFormat="1" ht="12.75" customHeight="1" x14ac:dyDescent="0.2">
      <c r="A96" s="48"/>
      <c r="B96" s="36" t="s">
        <v>2</v>
      </c>
      <c r="C96" s="31">
        <v>1837.09654</v>
      </c>
      <c r="D96" s="31"/>
      <c r="E96" s="31"/>
    </row>
    <row r="97" spans="1:5" s="8" customFormat="1" x14ac:dyDescent="0.2">
      <c r="A97" s="48"/>
      <c r="B97" s="36" t="s">
        <v>3</v>
      </c>
      <c r="C97" s="31"/>
      <c r="D97" s="31"/>
      <c r="E97" s="31"/>
    </row>
    <row r="98" spans="1:5" s="8" customFormat="1" x14ac:dyDescent="0.2">
      <c r="A98" s="48" t="s">
        <v>217</v>
      </c>
      <c r="B98" s="49" t="s">
        <v>172</v>
      </c>
      <c r="C98" s="49"/>
      <c r="D98" s="49"/>
      <c r="E98" s="49"/>
    </row>
    <row r="99" spans="1:5" s="8" customFormat="1" ht="28.5" customHeight="1" x14ac:dyDescent="0.2">
      <c r="A99" s="48" t="s">
        <v>26</v>
      </c>
      <c r="B99" s="50" t="s">
        <v>46</v>
      </c>
      <c r="C99" s="50"/>
      <c r="D99" s="50"/>
      <c r="E99" s="50"/>
    </row>
    <row r="100" spans="1:5" s="8" customFormat="1" ht="12.75" customHeight="1" x14ac:dyDescent="0.2">
      <c r="A100" s="48"/>
      <c r="B100" s="43" t="s">
        <v>214</v>
      </c>
      <c r="C100" s="43"/>
      <c r="D100" s="43"/>
      <c r="E100" s="43"/>
    </row>
    <row r="101" spans="1:5" s="8" customFormat="1" ht="12.75" customHeight="1" x14ac:dyDescent="0.2">
      <c r="A101" s="48"/>
      <c r="B101" s="36" t="s">
        <v>4</v>
      </c>
      <c r="C101" s="31">
        <f t="shared" ref="C101" si="22">SUM(C102:C105)</f>
        <v>20000</v>
      </c>
      <c r="D101" s="31"/>
      <c r="E101" s="31"/>
    </row>
    <row r="102" spans="1:5" s="8" customFormat="1" ht="12.75" customHeight="1" x14ac:dyDescent="0.2">
      <c r="A102" s="48"/>
      <c r="B102" s="36" t="s">
        <v>0</v>
      </c>
      <c r="C102" s="31"/>
      <c r="D102" s="31"/>
      <c r="E102" s="31"/>
    </row>
    <row r="103" spans="1:5" s="8" customFormat="1" ht="12.75" customHeight="1" x14ac:dyDescent="0.2">
      <c r="A103" s="48"/>
      <c r="B103" s="36" t="s">
        <v>1</v>
      </c>
      <c r="C103" s="31">
        <v>19000</v>
      </c>
      <c r="D103" s="31"/>
      <c r="E103" s="31"/>
    </row>
    <row r="104" spans="1:5" s="8" customFormat="1" ht="12.75" customHeight="1" x14ac:dyDescent="0.2">
      <c r="A104" s="48"/>
      <c r="B104" s="36" t="s">
        <v>2</v>
      </c>
      <c r="C104" s="31">
        <v>1000</v>
      </c>
      <c r="D104" s="31"/>
      <c r="E104" s="31"/>
    </row>
    <row r="105" spans="1:5" s="8" customFormat="1" x14ac:dyDescent="0.2">
      <c r="A105" s="48"/>
      <c r="B105" s="36" t="s">
        <v>3</v>
      </c>
      <c r="C105" s="31"/>
      <c r="D105" s="31"/>
      <c r="E105" s="31"/>
    </row>
    <row r="106" spans="1:5" s="8" customFormat="1" x14ac:dyDescent="0.2">
      <c r="A106" s="48" t="s">
        <v>218</v>
      </c>
      <c r="B106" s="49" t="s">
        <v>172</v>
      </c>
      <c r="C106" s="49"/>
      <c r="D106" s="49"/>
      <c r="E106" s="49"/>
    </row>
    <row r="107" spans="1:5" s="8" customFormat="1" ht="27.75" customHeight="1" x14ac:dyDescent="0.2">
      <c r="A107" s="48" t="s">
        <v>26</v>
      </c>
      <c r="B107" s="50" t="s">
        <v>46</v>
      </c>
      <c r="C107" s="50"/>
      <c r="D107" s="50"/>
      <c r="E107" s="50"/>
    </row>
    <row r="108" spans="1:5" s="8" customFormat="1" ht="12.75" customHeight="1" x14ac:dyDescent="0.2">
      <c r="A108" s="48"/>
      <c r="B108" s="43" t="s">
        <v>228</v>
      </c>
      <c r="C108" s="43"/>
      <c r="D108" s="43"/>
      <c r="E108" s="43"/>
    </row>
    <row r="109" spans="1:5" s="8" customFormat="1" ht="12.75" customHeight="1" x14ac:dyDescent="0.2">
      <c r="A109" s="48"/>
      <c r="B109" s="36" t="s">
        <v>4</v>
      </c>
      <c r="C109" s="31">
        <f t="shared" ref="C109" si="23">SUM(C110:C113)</f>
        <v>7000</v>
      </c>
      <c r="D109" s="31"/>
      <c r="E109" s="31"/>
    </row>
    <row r="110" spans="1:5" s="8" customFormat="1" ht="12.75" customHeight="1" x14ac:dyDescent="0.2">
      <c r="A110" s="48"/>
      <c r="B110" s="36" t="s">
        <v>0</v>
      </c>
      <c r="C110" s="31"/>
      <c r="D110" s="31"/>
      <c r="E110" s="31"/>
    </row>
    <row r="111" spans="1:5" s="8" customFormat="1" ht="12.75" customHeight="1" x14ac:dyDescent="0.2">
      <c r="A111" s="48"/>
      <c r="B111" s="36" t="s">
        <v>1</v>
      </c>
      <c r="C111" s="31">
        <v>7000</v>
      </c>
      <c r="D111" s="31"/>
      <c r="E111" s="31"/>
    </row>
    <row r="112" spans="1:5" s="8" customFormat="1" ht="12.75" customHeight="1" x14ac:dyDescent="0.2">
      <c r="A112" s="48"/>
      <c r="B112" s="36" t="s">
        <v>2</v>
      </c>
      <c r="C112" s="31"/>
      <c r="D112" s="31"/>
      <c r="E112" s="31"/>
    </row>
    <row r="113" spans="1:6" s="10" customFormat="1" ht="12.75" customHeight="1" x14ac:dyDescent="0.2">
      <c r="A113" s="48"/>
      <c r="B113" s="36" t="s">
        <v>3</v>
      </c>
      <c r="C113" s="31"/>
      <c r="D113" s="31"/>
      <c r="E113" s="31"/>
      <c r="F113" s="24"/>
    </row>
    <row r="114" spans="1:6" s="10" customFormat="1" ht="12.75" customHeight="1" x14ac:dyDescent="0.2">
      <c r="A114" s="48" t="s">
        <v>262</v>
      </c>
      <c r="B114" s="49" t="s">
        <v>13</v>
      </c>
      <c r="C114" s="49"/>
      <c r="D114" s="49"/>
      <c r="E114" s="49"/>
      <c r="F114" s="29"/>
    </row>
    <row r="115" spans="1:6" s="10" customFormat="1" ht="27" customHeight="1" x14ac:dyDescent="0.2">
      <c r="A115" s="48" t="s">
        <v>26</v>
      </c>
      <c r="B115" s="45" t="s">
        <v>46</v>
      </c>
      <c r="C115" s="46"/>
      <c r="D115" s="46"/>
      <c r="E115" s="47"/>
      <c r="F115" s="40"/>
    </row>
    <row r="116" spans="1:6" s="10" customFormat="1" ht="27.75" customHeight="1" x14ac:dyDescent="0.2">
      <c r="A116" s="48"/>
      <c r="B116" s="43" t="s">
        <v>265</v>
      </c>
      <c r="C116" s="43"/>
      <c r="D116" s="43"/>
      <c r="E116" s="43"/>
      <c r="F116" s="41"/>
    </row>
    <row r="117" spans="1:6" s="10" customFormat="1" ht="12.75" customHeight="1" x14ac:dyDescent="0.2">
      <c r="A117" s="48"/>
      <c r="B117" s="36" t="s">
        <v>4</v>
      </c>
      <c r="C117" s="31">
        <f t="shared" ref="C117:E117" si="24">SUM(C118:C121)</f>
        <v>0</v>
      </c>
      <c r="D117" s="31">
        <f t="shared" si="24"/>
        <v>0</v>
      </c>
      <c r="E117" s="31">
        <f t="shared" si="24"/>
        <v>286730.58586000005</v>
      </c>
      <c r="F117" s="41"/>
    </row>
    <row r="118" spans="1:6" s="10" customFormat="1" ht="12.75" customHeight="1" x14ac:dyDescent="0.2">
      <c r="A118" s="48"/>
      <c r="B118" s="36" t="s">
        <v>0</v>
      </c>
      <c r="C118" s="31"/>
      <c r="D118" s="31"/>
      <c r="E118" s="31"/>
      <c r="F118" s="41"/>
    </row>
    <row r="119" spans="1:6" s="10" customFormat="1" ht="12.75" customHeight="1" x14ac:dyDescent="0.2">
      <c r="A119" s="48"/>
      <c r="B119" s="36" t="s">
        <v>1</v>
      </c>
      <c r="C119" s="31">
        <v>0</v>
      </c>
      <c r="D119" s="31">
        <v>0</v>
      </c>
      <c r="E119" s="31">
        <v>283863.28000000003</v>
      </c>
      <c r="F119" s="41"/>
    </row>
    <row r="120" spans="1:6" s="10" customFormat="1" ht="12.75" customHeight="1" x14ac:dyDescent="0.2">
      <c r="A120" s="48"/>
      <c r="B120" s="36" t="s">
        <v>2</v>
      </c>
      <c r="C120" s="31">
        <v>0</v>
      </c>
      <c r="D120" s="31">
        <v>0</v>
      </c>
      <c r="E120" s="31">
        <v>2867.3058599999999</v>
      </c>
      <c r="F120" s="42"/>
    </row>
    <row r="121" spans="1:6" x14ac:dyDescent="0.2">
      <c r="A121" s="48"/>
      <c r="B121" s="36" t="s">
        <v>3</v>
      </c>
      <c r="C121" s="31"/>
      <c r="D121" s="31"/>
      <c r="E121" s="31"/>
    </row>
    <row r="122" spans="1:6" x14ac:dyDescent="0.2">
      <c r="A122" s="75" t="s">
        <v>29</v>
      </c>
      <c r="B122" s="50" t="s">
        <v>48</v>
      </c>
      <c r="C122" s="50"/>
      <c r="D122" s="50"/>
      <c r="E122" s="50"/>
    </row>
    <row r="123" spans="1:6" ht="12.75" customHeight="1" x14ac:dyDescent="0.2">
      <c r="A123" s="75"/>
      <c r="B123" s="76" t="s">
        <v>4</v>
      </c>
      <c r="C123" s="35">
        <f t="shared" ref="C123" si="25">SUM(C124:C127)</f>
        <v>28248.941690000003</v>
      </c>
      <c r="D123" s="35">
        <f t="shared" ref="D123" si="26">SUM(D124:D127)</f>
        <v>0</v>
      </c>
      <c r="E123" s="35">
        <f t="shared" ref="E123" si="27">SUM(E124:E127)</f>
        <v>500000</v>
      </c>
    </row>
    <row r="124" spans="1:6" ht="12.75" customHeight="1" x14ac:dyDescent="0.2">
      <c r="A124" s="75"/>
      <c r="B124" s="76" t="s">
        <v>0</v>
      </c>
      <c r="C124" s="35">
        <f t="shared" ref="C124:E124" si="28">C132+C140</f>
        <v>0</v>
      </c>
      <c r="D124" s="35">
        <f t="shared" si="28"/>
        <v>0</v>
      </c>
      <c r="E124" s="35">
        <f t="shared" si="28"/>
        <v>0</v>
      </c>
    </row>
    <row r="125" spans="1:6" ht="12.75" customHeight="1" x14ac:dyDescent="0.2">
      <c r="A125" s="75"/>
      <c r="B125" s="76" t="s">
        <v>1</v>
      </c>
      <c r="C125" s="35">
        <f t="shared" ref="C125:E127" si="29">C133+C141</f>
        <v>27966.452270000002</v>
      </c>
      <c r="D125" s="35">
        <f t="shared" si="29"/>
        <v>0</v>
      </c>
      <c r="E125" s="35">
        <f t="shared" si="29"/>
        <v>500000</v>
      </c>
    </row>
    <row r="126" spans="1:6" s="5" customFormat="1" ht="12.75" customHeight="1" x14ac:dyDescent="0.2">
      <c r="A126" s="75"/>
      <c r="B126" s="76" t="s">
        <v>2</v>
      </c>
      <c r="C126" s="35">
        <f t="shared" si="29"/>
        <v>282.48942</v>
      </c>
      <c r="D126" s="35">
        <f t="shared" si="29"/>
        <v>0</v>
      </c>
      <c r="E126" s="35">
        <f t="shared" si="29"/>
        <v>0</v>
      </c>
    </row>
    <row r="127" spans="1:6" s="10" customFormat="1" ht="12.75" customHeight="1" x14ac:dyDescent="0.2">
      <c r="A127" s="75"/>
      <c r="B127" s="76" t="s">
        <v>3</v>
      </c>
      <c r="C127" s="35">
        <f t="shared" si="29"/>
        <v>0</v>
      </c>
      <c r="D127" s="35">
        <f t="shared" si="29"/>
        <v>0</v>
      </c>
      <c r="E127" s="35">
        <f t="shared" si="29"/>
        <v>0</v>
      </c>
    </row>
    <row r="128" spans="1:6" s="11" customFormat="1" ht="15" customHeight="1" x14ac:dyDescent="0.2">
      <c r="A128" s="48" t="s">
        <v>396</v>
      </c>
      <c r="B128" s="49" t="s">
        <v>13</v>
      </c>
      <c r="C128" s="49"/>
      <c r="D128" s="49"/>
      <c r="E128" s="49"/>
    </row>
    <row r="129" spans="1:6" s="11" customFormat="1" ht="26.25" customHeight="1" x14ac:dyDescent="0.2">
      <c r="A129" s="48" t="s">
        <v>26</v>
      </c>
      <c r="B129" s="50" t="s">
        <v>49</v>
      </c>
      <c r="C129" s="50"/>
      <c r="D129" s="50"/>
      <c r="E129" s="50"/>
      <c r="F129" s="44"/>
    </row>
    <row r="130" spans="1:6" s="11" customFormat="1" ht="12.75" customHeight="1" x14ac:dyDescent="0.2">
      <c r="A130" s="48"/>
      <c r="B130" s="43" t="s">
        <v>268</v>
      </c>
      <c r="C130" s="43"/>
      <c r="D130" s="43"/>
      <c r="E130" s="43"/>
      <c r="F130" s="44"/>
    </row>
    <row r="131" spans="1:6" s="11" customFormat="1" ht="12.75" customHeight="1" x14ac:dyDescent="0.2">
      <c r="A131" s="48"/>
      <c r="B131" s="36" t="s">
        <v>4</v>
      </c>
      <c r="C131" s="31">
        <f t="shared" ref="C131:E131" si="30">SUM(C132:C135)</f>
        <v>0</v>
      </c>
      <c r="D131" s="31"/>
      <c r="E131" s="31">
        <f t="shared" si="30"/>
        <v>500000</v>
      </c>
      <c r="F131" s="44"/>
    </row>
    <row r="132" spans="1:6" s="11" customFormat="1" ht="12.75" customHeight="1" x14ac:dyDescent="0.2">
      <c r="A132" s="48"/>
      <c r="B132" s="36" t="s">
        <v>0</v>
      </c>
      <c r="C132" s="31"/>
      <c r="D132" s="31"/>
      <c r="E132" s="31"/>
      <c r="F132" s="44"/>
    </row>
    <row r="133" spans="1:6" s="10" customFormat="1" ht="12.75" customHeight="1" x14ac:dyDescent="0.2">
      <c r="A133" s="48"/>
      <c r="B133" s="36" t="s">
        <v>1</v>
      </c>
      <c r="C133" s="31">
        <v>0</v>
      </c>
      <c r="D133" s="31">
        <v>0</v>
      </c>
      <c r="E133" s="31">
        <v>500000</v>
      </c>
      <c r="F133" s="44"/>
    </row>
    <row r="134" spans="1:6" s="11" customFormat="1" ht="12.75" customHeight="1" x14ac:dyDescent="0.2">
      <c r="A134" s="48"/>
      <c r="B134" s="36" t="s">
        <v>2</v>
      </c>
      <c r="C134" s="31"/>
      <c r="D134" s="31"/>
      <c r="E134" s="31"/>
      <c r="F134" s="44"/>
    </row>
    <row r="135" spans="1:6" s="5" customFormat="1" x14ac:dyDescent="0.2">
      <c r="A135" s="48"/>
      <c r="B135" s="36" t="s">
        <v>3</v>
      </c>
      <c r="C135" s="31"/>
      <c r="D135" s="31"/>
      <c r="E135" s="31"/>
    </row>
    <row r="136" spans="1:6" s="5" customFormat="1" x14ac:dyDescent="0.2">
      <c r="A136" s="48" t="s">
        <v>269</v>
      </c>
      <c r="B136" s="49" t="s">
        <v>37</v>
      </c>
      <c r="C136" s="49"/>
      <c r="D136" s="49"/>
      <c r="E136" s="49"/>
    </row>
    <row r="137" spans="1:6" s="5" customFormat="1" ht="25.5" customHeight="1" x14ac:dyDescent="0.2">
      <c r="A137" s="48" t="s">
        <v>26</v>
      </c>
      <c r="B137" s="50" t="s">
        <v>49</v>
      </c>
      <c r="C137" s="50"/>
      <c r="D137" s="50"/>
      <c r="E137" s="50"/>
    </row>
    <row r="138" spans="1:6" s="5" customFormat="1" ht="27.75" customHeight="1" x14ac:dyDescent="0.2">
      <c r="A138" s="48"/>
      <c r="B138" s="43" t="s">
        <v>116</v>
      </c>
      <c r="C138" s="43"/>
      <c r="D138" s="43"/>
      <c r="E138" s="43"/>
    </row>
    <row r="139" spans="1:6" s="5" customFormat="1" ht="12.75" customHeight="1" x14ac:dyDescent="0.2">
      <c r="A139" s="48"/>
      <c r="B139" s="36" t="s">
        <v>4</v>
      </c>
      <c r="C139" s="31">
        <f t="shared" ref="C139" si="31">SUM(C140:C143)</f>
        <v>28248.941690000003</v>
      </c>
      <c r="D139" s="31"/>
      <c r="E139" s="31"/>
    </row>
    <row r="140" spans="1:6" s="5" customFormat="1" ht="12.75" customHeight="1" x14ac:dyDescent="0.2">
      <c r="A140" s="48"/>
      <c r="B140" s="36" t="s">
        <v>0</v>
      </c>
      <c r="C140" s="31"/>
      <c r="D140" s="31"/>
      <c r="E140" s="31"/>
    </row>
    <row r="141" spans="1:6" s="5" customFormat="1" ht="12.75" customHeight="1" x14ac:dyDescent="0.2">
      <c r="A141" s="48"/>
      <c r="B141" s="36" t="s">
        <v>1</v>
      </c>
      <c r="C141" s="31">
        <v>27966.452270000002</v>
      </c>
      <c r="D141" s="31"/>
      <c r="E141" s="31"/>
    </row>
    <row r="142" spans="1:6" s="5" customFormat="1" ht="12.75" customHeight="1" x14ac:dyDescent="0.2">
      <c r="A142" s="48"/>
      <c r="B142" s="36" t="s">
        <v>2</v>
      </c>
      <c r="C142" s="31">
        <v>282.48942</v>
      </c>
      <c r="D142" s="31"/>
      <c r="E142" s="31"/>
    </row>
    <row r="143" spans="1:6" s="5" customFormat="1" x14ac:dyDescent="0.2">
      <c r="A143" s="48"/>
      <c r="B143" s="36" t="s">
        <v>3</v>
      </c>
      <c r="C143" s="31"/>
      <c r="D143" s="31"/>
      <c r="E143" s="31"/>
    </row>
    <row r="144" spans="1:6" s="5" customFormat="1" ht="16.5" customHeight="1" x14ac:dyDescent="0.2">
      <c r="A144" s="75" t="s">
        <v>31</v>
      </c>
      <c r="B144" s="50" t="s">
        <v>50</v>
      </c>
      <c r="C144" s="50"/>
      <c r="D144" s="50"/>
      <c r="E144" s="50"/>
    </row>
    <row r="145" spans="1:5" s="5" customFormat="1" ht="12.75" customHeight="1" x14ac:dyDescent="0.2">
      <c r="A145" s="75"/>
      <c r="B145" s="76" t="s">
        <v>4</v>
      </c>
      <c r="C145" s="35">
        <f>SUM(C146:C149)</f>
        <v>64800</v>
      </c>
      <c r="D145" s="35">
        <f t="shared" ref="D145" si="32">SUM(D146:D149)</f>
        <v>1190583.5</v>
      </c>
      <c r="E145" s="35">
        <f t="shared" ref="E145" si="33">SUM(E146:E149)</f>
        <v>2906792</v>
      </c>
    </row>
    <row r="146" spans="1:5" s="5" customFormat="1" ht="12.75" customHeight="1" x14ac:dyDescent="0.2">
      <c r="A146" s="75"/>
      <c r="B146" s="76" t="s">
        <v>0</v>
      </c>
      <c r="C146" s="35">
        <f t="shared" ref="C146:E146" si="34">C154+C162+C170+C178</f>
        <v>28500</v>
      </c>
      <c r="D146" s="35">
        <f t="shared" si="34"/>
        <v>1146317.5</v>
      </c>
      <c r="E146" s="35">
        <f t="shared" si="34"/>
        <v>2804231.5</v>
      </c>
    </row>
    <row r="147" spans="1:5" s="5" customFormat="1" ht="12.75" customHeight="1" x14ac:dyDescent="0.2">
      <c r="A147" s="75"/>
      <c r="B147" s="76" t="s">
        <v>1</v>
      </c>
      <c r="C147" s="35">
        <f t="shared" ref="C147:E149" si="35">C155+C163+C171+C179</f>
        <v>36300</v>
      </c>
      <c r="D147" s="35">
        <f t="shared" si="35"/>
        <v>44266</v>
      </c>
      <c r="E147" s="35">
        <f t="shared" si="35"/>
        <v>102560.5</v>
      </c>
    </row>
    <row r="148" spans="1:5" s="5" customFormat="1" ht="12.75" customHeight="1" x14ac:dyDescent="0.2">
      <c r="A148" s="75"/>
      <c r="B148" s="76" t="s">
        <v>2</v>
      </c>
      <c r="C148" s="35">
        <f t="shared" si="35"/>
        <v>0</v>
      </c>
      <c r="D148" s="35">
        <f t="shared" si="35"/>
        <v>0</v>
      </c>
      <c r="E148" s="35">
        <f t="shared" si="35"/>
        <v>0</v>
      </c>
    </row>
    <row r="149" spans="1:5" ht="12.75" customHeight="1" x14ac:dyDescent="0.2">
      <c r="A149" s="75"/>
      <c r="B149" s="76" t="s">
        <v>3</v>
      </c>
      <c r="C149" s="35">
        <f t="shared" si="35"/>
        <v>0</v>
      </c>
      <c r="D149" s="35">
        <f t="shared" si="35"/>
        <v>0</v>
      </c>
      <c r="E149" s="35">
        <f t="shared" si="35"/>
        <v>0</v>
      </c>
    </row>
    <row r="150" spans="1:5" ht="12.75" customHeight="1" x14ac:dyDescent="0.2">
      <c r="A150" s="48" t="s">
        <v>124</v>
      </c>
      <c r="B150" s="49" t="s">
        <v>13</v>
      </c>
      <c r="C150" s="49"/>
      <c r="D150" s="49"/>
      <c r="E150" s="49"/>
    </row>
    <row r="151" spans="1:5" ht="32.25" customHeight="1" x14ac:dyDescent="0.2">
      <c r="A151" s="48"/>
      <c r="B151" s="50" t="s">
        <v>181</v>
      </c>
      <c r="C151" s="50"/>
      <c r="D151" s="50"/>
      <c r="E151" s="50"/>
    </row>
    <row r="152" spans="1:5" ht="16.5" customHeight="1" x14ac:dyDescent="0.2">
      <c r="A152" s="48"/>
      <c r="B152" s="43" t="s">
        <v>115</v>
      </c>
      <c r="C152" s="43"/>
      <c r="D152" s="43"/>
      <c r="E152" s="43"/>
    </row>
    <row r="153" spans="1:5" ht="12.75" customHeight="1" x14ac:dyDescent="0.2">
      <c r="A153" s="48"/>
      <c r="B153" s="36" t="s">
        <v>4</v>
      </c>
      <c r="C153" s="31">
        <f t="shared" ref="C153" si="36">SUM(C154:C157)</f>
        <v>20000</v>
      </c>
      <c r="D153" s="31"/>
      <c r="E153" s="31"/>
    </row>
    <row r="154" spans="1:5" ht="12.75" customHeight="1" x14ac:dyDescent="0.2">
      <c r="A154" s="48"/>
      <c r="B154" s="36" t="s">
        <v>0</v>
      </c>
      <c r="C154" s="31"/>
      <c r="D154" s="31"/>
      <c r="E154" s="31"/>
    </row>
    <row r="155" spans="1:5" ht="12.75" customHeight="1" x14ac:dyDescent="0.2">
      <c r="A155" s="48"/>
      <c r="B155" s="36" t="s">
        <v>1</v>
      </c>
      <c r="C155" s="31">
        <v>20000</v>
      </c>
      <c r="D155" s="31"/>
      <c r="E155" s="31"/>
    </row>
    <row r="156" spans="1:5" ht="12.75" customHeight="1" x14ac:dyDescent="0.2">
      <c r="A156" s="48"/>
      <c r="B156" s="36" t="s">
        <v>2</v>
      </c>
      <c r="C156" s="31"/>
      <c r="D156" s="31"/>
      <c r="E156" s="31"/>
    </row>
    <row r="157" spans="1:5" s="5" customFormat="1" x14ac:dyDescent="0.2">
      <c r="A157" s="48"/>
      <c r="B157" s="36" t="s">
        <v>3</v>
      </c>
      <c r="C157" s="31"/>
      <c r="D157" s="31"/>
      <c r="E157" s="31"/>
    </row>
    <row r="158" spans="1:5" s="5" customFormat="1" x14ac:dyDescent="0.2">
      <c r="A158" s="48" t="s">
        <v>125</v>
      </c>
      <c r="B158" s="49" t="s">
        <v>30</v>
      </c>
      <c r="C158" s="49"/>
      <c r="D158" s="49"/>
      <c r="E158" s="49"/>
    </row>
    <row r="159" spans="1:5" s="5" customFormat="1" ht="32.25" customHeight="1" x14ac:dyDescent="0.2">
      <c r="A159" s="48"/>
      <c r="B159" s="50" t="s">
        <v>51</v>
      </c>
      <c r="C159" s="50"/>
      <c r="D159" s="50"/>
      <c r="E159" s="50"/>
    </row>
    <row r="160" spans="1:5" s="5" customFormat="1" ht="12.75" customHeight="1" x14ac:dyDescent="0.2">
      <c r="A160" s="48"/>
      <c r="B160" s="43" t="s">
        <v>202</v>
      </c>
      <c r="C160" s="43"/>
      <c r="D160" s="43"/>
      <c r="E160" s="43"/>
    </row>
    <row r="161" spans="1:5" s="5" customFormat="1" ht="12.75" customHeight="1" x14ac:dyDescent="0.2">
      <c r="A161" s="48"/>
      <c r="B161" s="36" t="s">
        <v>4</v>
      </c>
      <c r="C161" s="31">
        <f t="shared" ref="C161" si="37">SUM(C162:C165)</f>
        <v>30000</v>
      </c>
      <c r="D161" s="31">
        <f t="shared" ref="D161" si="38">SUM(D162:D165)</f>
        <v>860185</v>
      </c>
      <c r="E161" s="31">
        <f t="shared" ref="E161" si="39">SUM(E162:E165)</f>
        <v>1000000</v>
      </c>
    </row>
    <row r="162" spans="1:5" s="5" customFormat="1" ht="12.75" customHeight="1" x14ac:dyDescent="0.2">
      <c r="A162" s="48"/>
      <c r="B162" s="36" t="s">
        <v>0</v>
      </c>
      <c r="C162" s="31">
        <v>28500</v>
      </c>
      <c r="D162" s="31">
        <v>819223</v>
      </c>
      <c r="E162" s="31">
        <v>950000</v>
      </c>
    </row>
    <row r="163" spans="1:5" s="5" customFormat="1" ht="12.75" customHeight="1" x14ac:dyDescent="0.2">
      <c r="A163" s="48"/>
      <c r="B163" s="36" t="s">
        <v>1</v>
      </c>
      <c r="C163" s="31">
        <v>1500</v>
      </c>
      <c r="D163" s="31">
        <v>40962</v>
      </c>
      <c r="E163" s="31">
        <v>50000</v>
      </c>
    </row>
    <row r="164" spans="1:5" s="5" customFormat="1" ht="12.75" customHeight="1" x14ac:dyDescent="0.2">
      <c r="A164" s="48"/>
      <c r="B164" s="36" t="s">
        <v>2</v>
      </c>
      <c r="C164" s="31"/>
      <c r="D164" s="31"/>
      <c r="E164" s="31"/>
    </row>
    <row r="165" spans="1:5" s="8" customFormat="1" x14ac:dyDescent="0.2">
      <c r="A165" s="48"/>
      <c r="B165" s="36" t="s">
        <v>3</v>
      </c>
      <c r="C165" s="31"/>
      <c r="D165" s="31"/>
      <c r="E165" s="31"/>
    </row>
    <row r="166" spans="1:5" s="8" customFormat="1" x14ac:dyDescent="0.2">
      <c r="A166" s="48" t="s">
        <v>126</v>
      </c>
      <c r="B166" s="49" t="s">
        <v>30</v>
      </c>
      <c r="C166" s="49"/>
      <c r="D166" s="49"/>
      <c r="E166" s="49"/>
    </row>
    <row r="167" spans="1:5" s="8" customFormat="1" ht="30" customHeight="1" x14ac:dyDescent="0.2">
      <c r="A167" s="48"/>
      <c r="B167" s="50" t="s">
        <v>51</v>
      </c>
      <c r="C167" s="50"/>
      <c r="D167" s="50"/>
      <c r="E167" s="50"/>
    </row>
    <row r="168" spans="1:5" s="8" customFormat="1" ht="12.75" customHeight="1" x14ac:dyDescent="0.2">
      <c r="A168" s="48"/>
      <c r="B168" s="43" t="s">
        <v>203</v>
      </c>
      <c r="C168" s="43"/>
      <c r="D168" s="43"/>
      <c r="E168" s="43"/>
    </row>
    <row r="169" spans="1:5" s="8" customFormat="1" ht="12.75" customHeight="1" x14ac:dyDescent="0.2">
      <c r="A169" s="48"/>
      <c r="B169" s="36" t="s">
        <v>4</v>
      </c>
      <c r="C169" s="31">
        <f t="shared" ref="C169" si="40">SUM(C170:C173)</f>
        <v>0</v>
      </c>
      <c r="D169" s="31"/>
      <c r="E169" s="31">
        <f t="shared" ref="E169" si="41">SUM(E170:E173)</f>
        <v>837291</v>
      </c>
    </row>
    <row r="170" spans="1:5" s="8" customFormat="1" ht="12.75" customHeight="1" x14ac:dyDescent="0.2">
      <c r="A170" s="48"/>
      <c r="B170" s="36" t="s">
        <v>0</v>
      </c>
      <c r="C170" s="31"/>
      <c r="D170" s="31"/>
      <c r="E170" s="31">
        <v>795426</v>
      </c>
    </row>
    <row r="171" spans="1:5" s="8" customFormat="1" ht="12.75" customHeight="1" x14ac:dyDescent="0.2">
      <c r="A171" s="48"/>
      <c r="B171" s="36" t="s">
        <v>1</v>
      </c>
      <c r="C171" s="31"/>
      <c r="D171" s="31"/>
      <c r="E171" s="31">
        <v>41865</v>
      </c>
    </row>
    <row r="172" spans="1:5" s="8" customFormat="1" ht="12.75" customHeight="1" x14ac:dyDescent="0.2">
      <c r="A172" s="48"/>
      <c r="B172" s="36" t="s">
        <v>2</v>
      </c>
      <c r="C172" s="31"/>
      <c r="D172" s="31"/>
      <c r="E172" s="31"/>
    </row>
    <row r="173" spans="1:5" ht="12.75" customHeight="1" x14ac:dyDescent="0.2">
      <c r="A173" s="48"/>
      <c r="B173" s="36" t="s">
        <v>3</v>
      </c>
      <c r="C173" s="31"/>
      <c r="D173" s="31"/>
      <c r="E173" s="31"/>
    </row>
    <row r="174" spans="1:5" ht="15.75" customHeight="1" x14ac:dyDescent="0.2">
      <c r="A174" s="48" t="s">
        <v>219</v>
      </c>
      <c r="B174" s="49" t="s">
        <v>13</v>
      </c>
      <c r="C174" s="49"/>
      <c r="D174" s="49"/>
      <c r="E174" s="49"/>
    </row>
    <row r="175" spans="1:5" ht="44.25" customHeight="1" x14ac:dyDescent="0.2">
      <c r="A175" s="48"/>
      <c r="B175" s="50" t="s">
        <v>180</v>
      </c>
      <c r="C175" s="50"/>
      <c r="D175" s="50"/>
      <c r="E175" s="50"/>
    </row>
    <row r="176" spans="1:5" ht="12.75" customHeight="1" x14ac:dyDescent="0.2">
      <c r="A176" s="48"/>
      <c r="B176" s="43" t="s">
        <v>394</v>
      </c>
      <c r="C176" s="43"/>
      <c r="D176" s="43"/>
      <c r="E176" s="43"/>
    </row>
    <row r="177" spans="1:5" ht="12.75" customHeight="1" x14ac:dyDescent="0.2">
      <c r="A177" s="48"/>
      <c r="B177" s="36" t="s">
        <v>4</v>
      </c>
      <c r="C177" s="31">
        <f t="shared" ref="C177" si="42">SUM(C178:C181)</f>
        <v>14800</v>
      </c>
      <c r="D177" s="31">
        <f>SUM(D178:D181)</f>
        <v>330398.5</v>
      </c>
      <c r="E177" s="31"/>
    </row>
    <row r="178" spans="1:5" ht="12.75" customHeight="1" x14ac:dyDescent="0.2">
      <c r="A178" s="48"/>
      <c r="B178" s="36" t="s">
        <v>0</v>
      </c>
      <c r="C178" s="31">
        <v>0</v>
      </c>
      <c r="D178" s="31">
        <v>327094.5</v>
      </c>
      <c r="E178" s="31">
        <v>1058805.5</v>
      </c>
    </row>
    <row r="179" spans="1:5" ht="12.75" customHeight="1" x14ac:dyDescent="0.2">
      <c r="A179" s="48"/>
      <c r="B179" s="36" t="s">
        <v>1</v>
      </c>
      <c r="C179" s="31">
        <v>14800</v>
      </c>
      <c r="D179" s="31">
        <v>3304</v>
      </c>
      <c r="E179" s="31">
        <v>10695.5</v>
      </c>
    </row>
    <row r="180" spans="1:5" ht="12.75" customHeight="1" x14ac:dyDescent="0.2">
      <c r="A180" s="48"/>
      <c r="B180" s="36" t="s">
        <v>2</v>
      </c>
      <c r="C180" s="31"/>
      <c r="D180" s="31"/>
      <c r="E180" s="31"/>
    </row>
    <row r="181" spans="1:5" s="5" customFormat="1" x14ac:dyDescent="0.2">
      <c r="A181" s="48"/>
      <c r="B181" s="36" t="s">
        <v>3</v>
      </c>
      <c r="C181" s="31"/>
      <c r="D181" s="31"/>
      <c r="E181" s="31"/>
    </row>
    <row r="182" spans="1:5" s="5" customFormat="1" ht="27.75" customHeight="1" x14ac:dyDescent="0.2">
      <c r="A182" s="75" t="s">
        <v>33</v>
      </c>
      <c r="B182" s="50" t="s">
        <v>52</v>
      </c>
      <c r="C182" s="50"/>
      <c r="D182" s="50"/>
      <c r="E182" s="50"/>
    </row>
    <row r="183" spans="1:5" s="5" customFormat="1" ht="12.75" customHeight="1" x14ac:dyDescent="0.2">
      <c r="A183" s="75"/>
      <c r="B183" s="76" t="s">
        <v>4</v>
      </c>
      <c r="C183" s="35">
        <f>SUM(C184:C187)</f>
        <v>229919.01208000001</v>
      </c>
      <c r="D183" s="35">
        <f t="shared" ref="D183" si="43">SUM(D184:D187)</f>
        <v>610557.67677000002</v>
      </c>
      <c r="E183" s="35">
        <f t="shared" ref="E183" si="44">SUM(E184:E187)</f>
        <v>0</v>
      </c>
    </row>
    <row r="184" spans="1:5" s="5" customFormat="1" ht="12.75" customHeight="1" x14ac:dyDescent="0.2">
      <c r="A184" s="75"/>
      <c r="B184" s="76" t="s">
        <v>0</v>
      </c>
      <c r="C184" s="35">
        <f t="shared" ref="C184:E187" si="45">C192+C200+C208+C216</f>
        <v>193922</v>
      </c>
      <c r="D184" s="35">
        <f t="shared" si="45"/>
        <v>604452.1</v>
      </c>
      <c r="E184" s="35">
        <f t="shared" si="45"/>
        <v>0</v>
      </c>
    </row>
    <row r="185" spans="1:5" s="5" customFormat="1" ht="12.75" customHeight="1" x14ac:dyDescent="0.2">
      <c r="A185" s="75"/>
      <c r="B185" s="76" t="s">
        <v>1</v>
      </c>
      <c r="C185" s="35">
        <f t="shared" si="45"/>
        <v>35997.01208</v>
      </c>
      <c r="D185" s="35">
        <f t="shared" si="45"/>
        <v>6105.5767699999997</v>
      </c>
      <c r="E185" s="35">
        <f t="shared" si="45"/>
        <v>0</v>
      </c>
    </row>
    <row r="186" spans="1:5" s="5" customFormat="1" ht="12.75" customHeight="1" x14ac:dyDescent="0.2">
      <c r="A186" s="75"/>
      <c r="B186" s="76" t="s">
        <v>2</v>
      </c>
      <c r="C186" s="35">
        <f t="shared" si="45"/>
        <v>0</v>
      </c>
      <c r="D186" s="35">
        <f t="shared" si="45"/>
        <v>0</v>
      </c>
      <c r="E186" s="35">
        <f t="shared" si="45"/>
        <v>0</v>
      </c>
    </row>
    <row r="187" spans="1:5" s="5" customFormat="1" ht="12.75" customHeight="1" x14ac:dyDescent="0.2">
      <c r="A187" s="75"/>
      <c r="B187" s="76" t="s">
        <v>3</v>
      </c>
      <c r="C187" s="35">
        <f t="shared" si="45"/>
        <v>0</v>
      </c>
      <c r="D187" s="35">
        <f t="shared" si="45"/>
        <v>0</v>
      </c>
      <c r="E187" s="35">
        <f t="shared" si="45"/>
        <v>0</v>
      </c>
    </row>
    <row r="188" spans="1:5" s="5" customFormat="1" ht="15" customHeight="1" x14ac:dyDescent="0.2">
      <c r="A188" s="48" t="s">
        <v>127</v>
      </c>
      <c r="B188" s="49" t="s">
        <v>13</v>
      </c>
      <c r="C188" s="49"/>
      <c r="D188" s="49"/>
      <c r="E188" s="49"/>
    </row>
    <row r="189" spans="1:5" s="5" customFormat="1" ht="41.25" customHeight="1" x14ac:dyDescent="0.2">
      <c r="A189" s="48" t="s">
        <v>26</v>
      </c>
      <c r="B189" s="50" t="s">
        <v>53</v>
      </c>
      <c r="C189" s="50"/>
      <c r="D189" s="50"/>
      <c r="E189" s="50"/>
    </row>
    <row r="190" spans="1:5" s="5" customFormat="1" ht="18.75" customHeight="1" x14ac:dyDescent="0.2">
      <c r="A190" s="48"/>
      <c r="B190" s="43" t="s">
        <v>89</v>
      </c>
      <c r="C190" s="43"/>
      <c r="D190" s="43"/>
      <c r="E190" s="43"/>
    </row>
    <row r="191" spans="1:5" s="5" customFormat="1" ht="12.75" customHeight="1" x14ac:dyDescent="0.2">
      <c r="A191" s="48"/>
      <c r="B191" s="36" t="s">
        <v>4</v>
      </c>
      <c r="C191" s="31">
        <f t="shared" ref="C191" si="46">SUM(C192:C195)</f>
        <v>204635.11</v>
      </c>
      <c r="D191" s="31"/>
      <c r="E191" s="31"/>
    </row>
    <row r="192" spans="1:5" s="5" customFormat="1" ht="12.75" customHeight="1" x14ac:dyDescent="0.2">
      <c r="A192" s="48"/>
      <c r="B192" s="36" t="s">
        <v>0</v>
      </c>
      <c r="C192" s="31">
        <v>193922</v>
      </c>
      <c r="D192" s="31"/>
      <c r="E192" s="31"/>
    </row>
    <row r="193" spans="1:5" s="5" customFormat="1" ht="12.75" customHeight="1" x14ac:dyDescent="0.2">
      <c r="A193" s="48"/>
      <c r="B193" s="36" t="s">
        <v>1</v>
      </c>
      <c r="C193" s="31">
        <v>10713.11</v>
      </c>
      <c r="D193" s="31"/>
      <c r="E193" s="31"/>
    </row>
    <row r="194" spans="1:5" s="5" customFormat="1" ht="12.75" customHeight="1" x14ac:dyDescent="0.2">
      <c r="A194" s="48"/>
      <c r="B194" s="36" t="s">
        <v>2</v>
      </c>
      <c r="C194" s="31"/>
      <c r="D194" s="31"/>
      <c r="E194" s="31"/>
    </row>
    <row r="195" spans="1:5" s="5" customFormat="1" ht="12.75" customHeight="1" x14ac:dyDescent="0.2">
      <c r="A195" s="48"/>
      <c r="B195" s="36" t="s">
        <v>3</v>
      </c>
      <c r="C195" s="31"/>
      <c r="D195" s="31"/>
      <c r="E195" s="31"/>
    </row>
    <row r="196" spans="1:5" s="5" customFormat="1" ht="15" customHeight="1" x14ac:dyDescent="0.2">
      <c r="A196" s="48" t="s">
        <v>128</v>
      </c>
      <c r="B196" s="49" t="s">
        <v>13</v>
      </c>
      <c r="C196" s="49"/>
      <c r="D196" s="49"/>
      <c r="E196" s="49"/>
    </row>
    <row r="197" spans="1:5" s="5" customFormat="1" ht="39.75" customHeight="1" x14ac:dyDescent="0.2">
      <c r="A197" s="48" t="s">
        <v>26</v>
      </c>
      <c r="B197" s="50" t="s">
        <v>53</v>
      </c>
      <c r="C197" s="50"/>
      <c r="D197" s="50"/>
      <c r="E197" s="50"/>
    </row>
    <row r="198" spans="1:5" s="5" customFormat="1" ht="30.75" customHeight="1" x14ac:dyDescent="0.2">
      <c r="A198" s="48"/>
      <c r="B198" s="49" t="s">
        <v>169</v>
      </c>
      <c r="C198" s="49"/>
      <c r="D198" s="49"/>
      <c r="E198" s="49"/>
    </row>
    <row r="199" spans="1:5" s="5" customFormat="1" ht="12.75" customHeight="1" x14ac:dyDescent="0.2">
      <c r="A199" s="48"/>
      <c r="B199" s="36" t="s">
        <v>4</v>
      </c>
      <c r="C199" s="32">
        <f t="shared" ref="C199" si="47">SUM(C200:C203)</f>
        <v>0</v>
      </c>
      <c r="D199" s="32">
        <f>SUM(D200:D203)</f>
        <v>352111.11111</v>
      </c>
      <c r="E199" s="32"/>
    </row>
    <row r="200" spans="1:5" s="5" customFormat="1" ht="12.75" customHeight="1" x14ac:dyDescent="0.2">
      <c r="A200" s="48"/>
      <c r="B200" s="36" t="s">
        <v>0</v>
      </c>
      <c r="C200" s="31">
        <v>0</v>
      </c>
      <c r="D200" s="31">
        <v>348590</v>
      </c>
      <c r="E200" s="31"/>
    </row>
    <row r="201" spans="1:5" s="5" customFormat="1" ht="12.75" customHeight="1" x14ac:dyDescent="0.2">
      <c r="A201" s="48"/>
      <c r="B201" s="36" t="s">
        <v>1</v>
      </c>
      <c r="C201" s="31">
        <v>0</v>
      </c>
      <c r="D201" s="31">
        <v>3521.1111099999998</v>
      </c>
      <c r="E201" s="31"/>
    </row>
    <row r="202" spans="1:5" s="5" customFormat="1" ht="12.75" customHeight="1" x14ac:dyDescent="0.2">
      <c r="A202" s="48"/>
      <c r="B202" s="36" t="s">
        <v>2</v>
      </c>
      <c r="C202" s="31"/>
      <c r="D202" s="31"/>
      <c r="E202" s="31"/>
    </row>
    <row r="203" spans="1:5" s="5" customFormat="1" ht="12.75" customHeight="1" x14ac:dyDescent="0.2">
      <c r="A203" s="48"/>
      <c r="B203" s="36" t="s">
        <v>3</v>
      </c>
      <c r="C203" s="31"/>
      <c r="D203" s="31"/>
      <c r="E203" s="31"/>
    </row>
    <row r="204" spans="1:5" s="5" customFormat="1" ht="12.75" customHeight="1" x14ac:dyDescent="0.2">
      <c r="A204" s="48" t="s">
        <v>220</v>
      </c>
      <c r="B204" s="49" t="s">
        <v>13</v>
      </c>
      <c r="C204" s="49"/>
      <c r="D204" s="49"/>
      <c r="E204" s="49"/>
    </row>
    <row r="205" spans="1:5" s="5" customFormat="1" ht="41.25" customHeight="1" x14ac:dyDescent="0.2">
      <c r="A205" s="48" t="s">
        <v>26</v>
      </c>
      <c r="B205" s="50" t="s">
        <v>53</v>
      </c>
      <c r="C205" s="50"/>
      <c r="D205" s="50"/>
      <c r="E205" s="50"/>
    </row>
    <row r="206" spans="1:5" s="5" customFormat="1" ht="12.75" customHeight="1" x14ac:dyDescent="0.2">
      <c r="A206" s="48"/>
      <c r="B206" s="49" t="s">
        <v>170</v>
      </c>
      <c r="C206" s="49"/>
      <c r="D206" s="49"/>
      <c r="E206" s="49"/>
    </row>
    <row r="207" spans="1:5" s="5" customFormat="1" ht="12.75" customHeight="1" x14ac:dyDescent="0.2">
      <c r="A207" s="48"/>
      <c r="B207" s="36" t="s">
        <v>4</v>
      </c>
      <c r="C207" s="32">
        <f t="shared" ref="C207" si="48">SUM(C208:C211)</f>
        <v>0</v>
      </c>
      <c r="D207" s="32">
        <f>SUM(D208:D211)</f>
        <v>258446.56565999999</v>
      </c>
      <c r="E207" s="32"/>
    </row>
    <row r="208" spans="1:5" s="5" customFormat="1" ht="12.75" customHeight="1" x14ac:dyDescent="0.2">
      <c r="A208" s="48"/>
      <c r="B208" s="36" t="s">
        <v>0</v>
      </c>
      <c r="C208" s="31"/>
      <c r="D208" s="31">
        <v>255862.1</v>
      </c>
      <c r="E208" s="31"/>
    </row>
    <row r="209" spans="1:5" s="5" customFormat="1" ht="12.75" customHeight="1" x14ac:dyDescent="0.2">
      <c r="A209" s="48"/>
      <c r="B209" s="36" t="s">
        <v>1</v>
      </c>
      <c r="C209" s="31">
        <v>0</v>
      </c>
      <c r="D209" s="31">
        <v>2584.4656599999998</v>
      </c>
      <c r="E209" s="31"/>
    </row>
    <row r="210" spans="1:5" s="5" customFormat="1" ht="12.75" customHeight="1" x14ac:dyDescent="0.2">
      <c r="A210" s="48"/>
      <c r="B210" s="36" t="s">
        <v>2</v>
      </c>
      <c r="C210" s="31"/>
      <c r="D210" s="31"/>
      <c r="E210" s="31"/>
    </row>
    <row r="211" spans="1:5" s="5" customFormat="1" ht="12.75" customHeight="1" x14ac:dyDescent="0.2">
      <c r="A211" s="48"/>
      <c r="B211" s="36" t="s">
        <v>3</v>
      </c>
      <c r="C211" s="31"/>
      <c r="D211" s="31"/>
      <c r="E211" s="31"/>
    </row>
    <row r="212" spans="1:5" s="5" customFormat="1" x14ac:dyDescent="0.2">
      <c r="A212" s="48" t="s">
        <v>129</v>
      </c>
      <c r="B212" s="49" t="s">
        <v>54</v>
      </c>
      <c r="C212" s="49"/>
      <c r="D212" s="49"/>
      <c r="E212" s="49"/>
    </row>
    <row r="213" spans="1:5" s="5" customFormat="1" ht="44.25" customHeight="1" x14ac:dyDescent="0.2">
      <c r="A213" s="48" t="s">
        <v>26</v>
      </c>
      <c r="B213" s="50" t="s">
        <v>53</v>
      </c>
      <c r="C213" s="50"/>
      <c r="D213" s="50"/>
      <c r="E213" s="50"/>
    </row>
    <row r="214" spans="1:5" s="5" customFormat="1" ht="27.75" customHeight="1" x14ac:dyDescent="0.2">
      <c r="A214" s="48"/>
      <c r="B214" s="49" t="s">
        <v>90</v>
      </c>
      <c r="C214" s="49"/>
      <c r="D214" s="49"/>
      <c r="E214" s="49"/>
    </row>
    <row r="215" spans="1:5" s="5" customFormat="1" ht="12.75" customHeight="1" x14ac:dyDescent="0.2">
      <c r="A215" s="48"/>
      <c r="B215" s="36" t="s">
        <v>4</v>
      </c>
      <c r="C215" s="32">
        <f t="shared" ref="C215" si="49">SUM(C216:C219)</f>
        <v>25283.90208</v>
      </c>
      <c r="D215" s="31"/>
      <c r="E215" s="31"/>
    </row>
    <row r="216" spans="1:5" s="5" customFormat="1" ht="12.75" customHeight="1" x14ac:dyDescent="0.2">
      <c r="A216" s="48"/>
      <c r="B216" s="36" t="s">
        <v>0</v>
      </c>
      <c r="C216" s="31"/>
      <c r="D216" s="31"/>
      <c r="E216" s="31"/>
    </row>
    <row r="217" spans="1:5" s="5" customFormat="1" ht="12.75" customHeight="1" x14ac:dyDescent="0.2">
      <c r="A217" s="48"/>
      <c r="B217" s="36" t="s">
        <v>1</v>
      </c>
      <c r="C217" s="31">
        <v>25283.90208</v>
      </c>
      <c r="D217" s="31"/>
      <c r="E217" s="31"/>
    </row>
    <row r="218" spans="1:5" s="5" customFormat="1" ht="12.75" customHeight="1" x14ac:dyDescent="0.2">
      <c r="A218" s="48"/>
      <c r="B218" s="36" t="s">
        <v>2</v>
      </c>
      <c r="C218" s="31"/>
      <c r="D218" s="31"/>
      <c r="E218" s="31"/>
    </row>
    <row r="219" spans="1:5" s="5" customFormat="1" x14ac:dyDescent="0.2">
      <c r="A219" s="48"/>
      <c r="B219" s="36" t="s">
        <v>3</v>
      </c>
      <c r="C219" s="31"/>
      <c r="D219" s="31"/>
      <c r="E219" s="31"/>
    </row>
    <row r="220" spans="1:5" s="5" customFormat="1" ht="27.75" customHeight="1" x14ac:dyDescent="0.2">
      <c r="A220" s="75" t="s">
        <v>34</v>
      </c>
      <c r="B220" s="50" t="s">
        <v>55</v>
      </c>
      <c r="C220" s="50"/>
      <c r="D220" s="50"/>
      <c r="E220" s="50"/>
    </row>
    <row r="221" spans="1:5" s="5" customFormat="1" ht="12.75" customHeight="1" x14ac:dyDescent="0.2">
      <c r="A221" s="75"/>
      <c r="B221" s="76" t="s">
        <v>4</v>
      </c>
      <c r="C221" s="35">
        <f t="shared" ref="C221" si="50">SUM(C222:C225)</f>
        <v>151368.76</v>
      </c>
      <c r="D221" s="35">
        <f t="shared" ref="D221" si="51">SUM(D222:D225)</f>
        <v>149752.57</v>
      </c>
      <c r="E221" s="35">
        <f t="shared" ref="E221" si="52">SUM(E222:E225)</f>
        <v>0</v>
      </c>
    </row>
    <row r="222" spans="1:5" s="5" customFormat="1" ht="12.75" customHeight="1" x14ac:dyDescent="0.2">
      <c r="A222" s="75"/>
      <c r="B222" s="76" t="s">
        <v>0</v>
      </c>
      <c r="C222" s="35">
        <f t="shared" ref="C222:E222" si="53">C230+C238+C246</f>
        <v>137167.1</v>
      </c>
      <c r="D222" s="35">
        <f t="shared" si="53"/>
        <v>137167.1</v>
      </c>
      <c r="E222" s="35">
        <f t="shared" si="53"/>
        <v>0</v>
      </c>
    </row>
    <row r="223" spans="1:5" s="5" customFormat="1" ht="12.75" customHeight="1" x14ac:dyDescent="0.2">
      <c r="A223" s="75"/>
      <c r="B223" s="76" t="s">
        <v>1</v>
      </c>
      <c r="C223" s="35">
        <f>C231+C239+C247</f>
        <v>6909.46</v>
      </c>
      <c r="D223" s="35">
        <f t="shared" ref="C223:E225" si="54">D231+D239+D247</f>
        <v>5293.27</v>
      </c>
      <c r="E223" s="35">
        <f t="shared" si="54"/>
        <v>0</v>
      </c>
    </row>
    <row r="224" spans="1:5" s="5" customFormat="1" ht="12.75" customHeight="1" x14ac:dyDescent="0.2">
      <c r="A224" s="75"/>
      <c r="B224" s="76" t="s">
        <v>2</v>
      </c>
      <c r="C224" s="35">
        <f t="shared" si="54"/>
        <v>7292.2</v>
      </c>
      <c r="D224" s="35">
        <f t="shared" si="54"/>
        <v>7292.2</v>
      </c>
      <c r="E224" s="35">
        <f t="shared" si="54"/>
        <v>0</v>
      </c>
    </row>
    <row r="225" spans="1:5" s="5" customFormat="1" x14ac:dyDescent="0.2">
      <c r="A225" s="75"/>
      <c r="B225" s="76" t="s">
        <v>3</v>
      </c>
      <c r="C225" s="35">
        <f t="shared" si="54"/>
        <v>0</v>
      </c>
      <c r="D225" s="35">
        <f t="shared" si="54"/>
        <v>0</v>
      </c>
      <c r="E225" s="35">
        <f t="shared" si="54"/>
        <v>0</v>
      </c>
    </row>
    <row r="226" spans="1:5" s="5" customFormat="1" x14ac:dyDescent="0.2">
      <c r="A226" s="48" t="s">
        <v>130</v>
      </c>
      <c r="B226" s="49" t="s">
        <v>12</v>
      </c>
      <c r="C226" s="49"/>
      <c r="D226" s="49"/>
      <c r="E226" s="49"/>
    </row>
    <row r="227" spans="1:5" s="5" customFormat="1" ht="44.25" customHeight="1" x14ac:dyDescent="0.2">
      <c r="A227" s="48" t="s">
        <v>26</v>
      </c>
      <c r="B227" s="50" t="s">
        <v>56</v>
      </c>
      <c r="C227" s="50"/>
      <c r="D227" s="50"/>
      <c r="E227" s="50"/>
    </row>
    <row r="228" spans="1:5" s="5" customFormat="1" ht="30" customHeight="1" x14ac:dyDescent="0.2">
      <c r="A228" s="48"/>
      <c r="B228" s="43" t="s">
        <v>197</v>
      </c>
      <c r="C228" s="43"/>
      <c r="D228" s="43"/>
      <c r="E228" s="43"/>
    </row>
    <row r="229" spans="1:5" s="5" customFormat="1" ht="12.75" customHeight="1" x14ac:dyDescent="0.2">
      <c r="A229" s="48"/>
      <c r="B229" s="36" t="s">
        <v>4</v>
      </c>
      <c r="C229" s="31">
        <f t="shared" ref="C229" si="55">SUM(C230:C233)</f>
        <v>5173.96</v>
      </c>
      <c r="D229" s="31"/>
      <c r="E229" s="31"/>
    </row>
    <row r="230" spans="1:5" s="5" customFormat="1" ht="12.75" customHeight="1" x14ac:dyDescent="0.2">
      <c r="A230" s="48"/>
      <c r="B230" s="36" t="s">
        <v>0</v>
      </c>
      <c r="C230" s="31"/>
      <c r="D230" s="31"/>
      <c r="E230" s="31"/>
    </row>
    <row r="231" spans="1:5" s="5" customFormat="1" ht="12.75" customHeight="1" x14ac:dyDescent="0.2">
      <c r="A231" s="48"/>
      <c r="B231" s="36" t="s">
        <v>1</v>
      </c>
      <c r="C231" s="31">
        <v>5173.96</v>
      </c>
      <c r="D231" s="31"/>
      <c r="E231" s="31"/>
    </row>
    <row r="232" spans="1:5" s="5" customFormat="1" ht="12.75" customHeight="1" x14ac:dyDescent="0.2">
      <c r="A232" s="48"/>
      <c r="B232" s="36" t="s">
        <v>2</v>
      </c>
      <c r="C232" s="31"/>
      <c r="D232" s="31"/>
      <c r="E232" s="31"/>
    </row>
    <row r="233" spans="1:5" s="5" customFormat="1" x14ac:dyDescent="0.2">
      <c r="A233" s="48"/>
      <c r="B233" s="36" t="s">
        <v>3</v>
      </c>
      <c r="C233" s="31"/>
      <c r="D233" s="31"/>
      <c r="E233" s="31"/>
    </row>
    <row r="234" spans="1:5" s="5" customFormat="1" x14ac:dyDescent="0.2">
      <c r="A234" s="48" t="s">
        <v>131</v>
      </c>
      <c r="B234" s="49" t="s">
        <v>12</v>
      </c>
      <c r="C234" s="49"/>
      <c r="D234" s="49"/>
      <c r="E234" s="49"/>
    </row>
    <row r="235" spans="1:5" s="5" customFormat="1" ht="45" customHeight="1" x14ac:dyDescent="0.2">
      <c r="A235" s="48" t="s">
        <v>26</v>
      </c>
      <c r="B235" s="50" t="s">
        <v>56</v>
      </c>
      <c r="C235" s="50"/>
      <c r="D235" s="50"/>
      <c r="E235" s="50"/>
    </row>
    <row r="236" spans="1:5" s="5" customFormat="1" ht="12.75" customHeight="1" x14ac:dyDescent="0.2">
      <c r="A236" s="48"/>
      <c r="B236" s="43" t="s">
        <v>201</v>
      </c>
      <c r="C236" s="43"/>
      <c r="D236" s="43"/>
      <c r="E236" s="43"/>
    </row>
    <row r="237" spans="1:5" s="5" customFormat="1" ht="12.75" customHeight="1" x14ac:dyDescent="0.2">
      <c r="A237" s="48"/>
      <c r="B237" s="36" t="s">
        <v>4</v>
      </c>
      <c r="C237" s="31">
        <f t="shared" ref="C237" si="56">SUM(C238:C241)</f>
        <v>350</v>
      </c>
      <c r="D237" s="31">
        <f t="shared" ref="D237" si="57">SUM(D238:D241)</f>
        <v>3907.77</v>
      </c>
      <c r="E237" s="31"/>
    </row>
    <row r="238" spans="1:5" s="5" customFormat="1" ht="12.75" customHeight="1" x14ac:dyDescent="0.2">
      <c r="A238" s="48"/>
      <c r="B238" s="36" t="s">
        <v>0</v>
      </c>
      <c r="C238" s="31"/>
      <c r="D238" s="31"/>
      <c r="E238" s="31"/>
    </row>
    <row r="239" spans="1:5" s="5" customFormat="1" ht="12.75" customHeight="1" x14ac:dyDescent="0.2">
      <c r="A239" s="48"/>
      <c r="B239" s="36" t="s">
        <v>1</v>
      </c>
      <c r="C239" s="31">
        <v>350</v>
      </c>
      <c r="D239" s="31">
        <v>3907.77</v>
      </c>
      <c r="E239" s="31"/>
    </row>
    <row r="240" spans="1:5" s="5" customFormat="1" ht="12.75" customHeight="1" x14ac:dyDescent="0.2">
      <c r="A240" s="48"/>
      <c r="B240" s="36" t="s">
        <v>2</v>
      </c>
      <c r="C240" s="31"/>
      <c r="D240" s="31"/>
      <c r="E240" s="31"/>
    </row>
    <row r="241" spans="1:5" s="10" customFormat="1" ht="12.75" customHeight="1" x14ac:dyDescent="0.2">
      <c r="A241" s="48"/>
      <c r="B241" s="36" t="s">
        <v>3</v>
      </c>
      <c r="C241" s="31"/>
      <c r="D241" s="31"/>
      <c r="E241" s="31"/>
    </row>
    <row r="242" spans="1:5" s="10" customFormat="1" ht="17.25" customHeight="1" x14ac:dyDescent="0.2">
      <c r="A242" s="48" t="s">
        <v>395</v>
      </c>
      <c r="B242" s="49" t="s">
        <v>325</v>
      </c>
      <c r="C242" s="49"/>
      <c r="D242" s="49"/>
      <c r="E242" s="49"/>
    </row>
    <row r="243" spans="1:5" s="10" customFormat="1" ht="32.25" customHeight="1" x14ac:dyDescent="0.2">
      <c r="A243" s="48" t="s">
        <v>26</v>
      </c>
      <c r="B243" s="50" t="s">
        <v>321</v>
      </c>
      <c r="C243" s="50"/>
      <c r="D243" s="50"/>
      <c r="E243" s="50"/>
    </row>
    <row r="244" spans="1:5" s="10" customFormat="1" ht="30" customHeight="1" x14ac:dyDescent="0.2">
      <c r="A244" s="48"/>
      <c r="B244" s="49" t="s">
        <v>324</v>
      </c>
      <c r="C244" s="49"/>
      <c r="D244" s="49"/>
      <c r="E244" s="49"/>
    </row>
    <row r="245" spans="1:5" s="10" customFormat="1" x14ac:dyDescent="0.2">
      <c r="A245" s="48"/>
      <c r="B245" s="36" t="s">
        <v>4</v>
      </c>
      <c r="C245" s="31">
        <f t="shared" ref="C245:E245" si="58">SUM(C246:C249)</f>
        <v>145844.80000000002</v>
      </c>
      <c r="D245" s="31">
        <f t="shared" si="58"/>
        <v>145844.80000000002</v>
      </c>
      <c r="E245" s="31">
        <f t="shared" si="58"/>
        <v>0</v>
      </c>
    </row>
    <row r="246" spans="1:5" s="10" customFormat="1" x14ac:dyDescent="0.2">
      <c r="A246" s="48"/>
      <c r="B246" s="36" t="s">
        <v>0</v>
      </c>
      <c r="C246" s="31">
        <v>137167.1</v>
      </c>
      <c r="D246" s="31">
        <v>137167.1</v>
      </c>
      <c r="E246" s="31"/>
    </row>
    <row r="247" spans="1:5" s="10" customFormat="1" x14ac:dyDescent="0.2">
      <c r="A247" s="48"/>
      <c r="B247" s="36" t="s">
        <v>1</v>
      </c>
      <c r="C247" s="31">
        <v>1385.5</v>
      </c>
      <c r="D247" s="31">
        <v>1385.5</v>
      </c>
      <c r="E247" s="31"/>
    </row>
    <row r="248" spans="1:5" s="10" customFormat="1" x14ac:dyDescent="0.2">
      <c r="A248" s="48"/>
      <c r="B248" s="36" t="s">
        <v>2</v>
      </c>
      <c r="C248" s="31">
        <v>7292.2</v>
      </c>
      <c r="D248" s="31">
        <v>7292.2</v>
      </c>
      <c r="E248" s="31"/>
    </row>
    <row r="249" spans="1:5" x14ac:dyDescent="0.2">
      <c r="A249" s="48"/>
      <c r="B249" s="36" t="s">
        <v>3</v>
      </c>
      <c r="C249" s="31">
        <v>0</v>
      </c>
      <c r="D249" s="31">
        <v>0</v>
      </c>
      <c r="E249" s="31"/>
    </row>
    <row r="250" spans="1:5" s="5" customFormat="1" ht="27" customHeight="1" x14ac:dyDescent="0.2">
      <c r="A250" s="75" t="s">
        <v>35</v>
      </c>
      <c r="B250" s="50" t="s">
        <v>57</v>
      </c>
      <c r="C250" s="50"/>
      <c r="D250" s="50"/>
      <c r="E250" s="50"/>
    </row>
    <row r="251" spans="1:5" s="5" customFormat="1" ht="15" customHeight="1" x14ac:dyDescent="0.2">
      <c r="A251" s="75"/>
      <c r="B251" s="76" t="s">
        <v>4</v>
      </c>
      <c r="C251" s="35">
        <f>SUM(C252:C255)</f>
        <v>786588.11324999994</v>
      </c>
      <c r="D251" s="35">
        <f t="shared" ref="D251" si="59">SUM(D252:D255)</f>
        <v>461684.18521999998</v>
      </c>
      <c r="E251" s="35">
        <f t="shared" ref="E251" si="60">SUM(E252:E255)</f>
        <v>139302.89106999978</v>
      </c>
    </row>
    <row r="252" spans="1:5" s="5" customFormat="1" ht="12.75" customHeight="1" x14ac:dyDescent="0.2">
      <c r="A252" s="75"/>
      <c r="B252" s="76" t="s">
        <v>0</v>
      </c>
      <c r="C252" s="35">
        <f t="shared" ref="C252" si="61">C260+C268+C276+C284+C293+C301+C309+C317+C325+C333+C341+C349</f>
        <v>85297.4</v>
      </c>
      <c r="D252" s="35">
        <f t="shared" ref="D252" si="62">D260+D268+D276+D284+D293+D301+D309+D317+D325+D333+D341+D349</f>
        <v>45650.517999999996</v>
      </c>
      <c r="E252" s="35">
        <f t="shared" ref="E252" si="63">E260+E268+E276+E284+E293+E301+E309+E317+E325+E333+E341+E349</f>
        <v>0</v>
      </c>
    </row>
    <row r="253" spans="1:5" s="5" customFormat="1" ht="12.75" customHeight="1" x14ac:dyDescent="0.2">
      <c r="A253" s="75"/>
      <c r="B253" s="76" t="s">
        <v>1</v>
      </c>
      <c r="C253" s="35">
        <f t="shared" ref="C253:C255" si="64">C261+C269+C277+C285+C294+C302+C310+C318+C326+C334+C342+C350</f>
        <v>696637.80611999996</v>
      </c>
      <c r="D253" s="35">
        <f t="shared" ref="D253" si="65">D261+D269+D277+D285+D294+D302+D310+D318+D326+D334+D342+D350</f>
        <v>412373.33054</v>
      </c>
      <c r="E253" s="35">
        <f t="shared" ref="E253" si="66">E261+E269+E277+E285+E294+E302+E310+E318+E326+E334+E342+E350</f>
        <v>137978.29906999978</v>
      </c>
    </row>
    <row r="254" spans="1:5" s="5" customFormat="1" ht="12.75" customHeight="1" x14ac:dyDescent="0.2">
      <c r="A254" s="75"/>
      <c r="B254" s="76" t="s">
        <v>2</v>
      </c>
      <c r="C254" s="35">
        <f t="shared" si="64"/>
        <v>4652.9071299999996</v>
      </c>
      <c r="D254" s="35">
        <f t="shared" ref="D254" si="67">D262+D270+D278+D286+D295+D303+D311+D319+D327+D335+D343+D351</f>
        <v>3660.3366799999999</v>
      </c>
      <c r="E254" s="35">
        <f t="shared" ref="E254" si="68">E262+E270+E278+E286+E295+E303+E311+E319+E327+E335+E343+E351</f>
        <v>1324.5919999999999</v>
      </c>
    </row>
    <row r="255" spans="1:5" s="5" customFormat="1" ht="12.75" customHeight="1" x14ac:dyDescent="0.2">
      <c r="A255" s="75"/>
      <c r="B255" s="76" t="s">
        <v>3</v>
      </c>
      <c r="C255" s="35">
        <f t="shared" si="64"/>
        <v>0</v>
      </c>
      <c r="D255" s="35">
        <f t="shared" ref="D255" si="69">D263+D271+D279+D287+D296+D304+D312+D320+D328+D336+D344+D352</f>
        <v>0</v>
      </c>
      <c r="E255" s="35">
        <f t="shared" ref="E255" si="70">E263+E271+E279+E287+E296+E304+E312+E320+E328+E336+E344+E352</f>
        <v>0</v>
      </c>
    </row>
    <row r="256" spans="1:5" s="5" customFormat="1" ht="12.75" customHeight="1" x14ac:dyDescent="0.2">
      <c r="A256" s="48" t="s">
        <v>132</v>
      </c>
      <c r="B256" s="49" t="s">
        <v>13</v>
      </c>
      <c r="C256" s="49"/>
      <c r="D256" s="49"/>
      <c r="E256" s="49"/>
    </row>
    <row r="257" spans="1:5" s="5" customFormat="1" ht="33.75" customHeight="1" x14ac:dyDescent="0.2">
      <c r="A257" s="48" t="s">
        <v>26</v>
      </c>
      <c r="B257" s="50" t="s">
        <v>174</v>
      </c>
      <c r="C257" s="50"/>
      <c r="D257" s="50"/>
      <c r="E257" s="50"/>
    </row>
    <row r="258" spans="1:5" s="5" customFormat="1" ht="27.75" customHeight="1" x14ac:dyDescent="0.2">
      <c r="A258" s="48"/>
      <c r="B258" s="43" t="s">
        <v>175</v>
      </c>
      <c r="C258" s="43"/>
      <c r="D258" s="43"/>
      <c r="E258" s="43"/>
    </row>
    <row r="259" spans="1:5" s="5" customFormat="1" ht="12.75" customHeight="1" x14ac:dyDescent="0.2">
      <c r="A259" s="48"/>
      <c r="B259" s="36" t="s">
        <v>4</v>
      </c>
      <c r="C259" s="31">
        <f t="shared" ref="C259" si="71">SUM(C260:C263)</f>
        <v>80000</v>
      </c>
      <c r="D259" s="31"/>
      <c r="E259" s="31"/>
    </row>
    <row r="260" spans="1:5" s="5" customFormat="1" ht="12.75" customHeight="1" x14ac:dyDescent="0.2">
      <c r="A260" s="48"/>
      <c r="B260" s="36" t="s">
        <v>0</v>
      </c>
      <c r="C260" s="31"/>
      <c r="D260" s="33"/>
      <c r="E260" s="31"/>
    </row>
    <row r="261" spans="1:5" s="5" customFormat="1" ht="12.75" customHeight="1" x14ac:dyDescent="0.2">
      <c r="A261" s="48"/>
      <c r="B261" s="36" t="s">
        <v>1</v>
      </c>
      <c r="C261" s="31">
        <v>80000</v>
      </c>
      <c r="D261" s="31"/>
      <c r="E261" s="31"/>
    </row>
    <row r="262" spans="1:5" s="5" customFormat="1" ht="12.75" customHeight="1" x14ac:dyDescent="0.2">
      <c r="A262" s="48"/>
      <c r="B262" s="36" t="s">
        <v>2</v>
      </c>
      <c r="C262" s="34"/>
      <c r="D262" s="31"/>
      <c r="E262" s="31"/>
    </row>
    <row r="263" spans="1:5" s="5" customFormat="1" ht="12.75" customHeight="1" x14ac:dyDescent="0.2">
      <c r="A263" s="48"/>
      <c r="B263" s="36" t="s">
        <v>3</v>
      </c>
      <c r="C263" s="31"/>
      <c r="D263" s="31"/>
      <c r="E263" s="31"/>
    </row>
    <row r="264" spans="1:5" s="5" customFormat="1" ht="12.75" customHeight="1" x14ac:dyDescent="0.2">
      <c r="A264" s="48" t="s">
        <v>227</v>
      </c>
      <c r="B264" s="49" t="s">
        <v>13</v>
      </c>
      <c r="C264" s="49"/>
      <c r="D264" s="49"/>
      <c r="E264" s="49"/>
    </row>
    <row r="265" spans="1:5" ht="55.5" customHeight="1" x14ac:dyDescent="0.2">
      <c r="A265" s="48" t="s">
        <v>26</v>
      </c>
      <c r="B265" s="50" t="s">
        <v>59</v>
      </c>
      <c r="C265" s="50"/>
      <c r="D265" s="50"/>
      <c r="E265" s="50"/>
    </row>
    <row r="266" spans="1:5" s="5" customFormat="1" ht="21" customHeight="1" x14ac:dyDescent="0.2">
      <c r="A266" s="48"/>
      <c r="B266" s="49" t="s">
        <v>92</v>
      </c>
      <c r="C266" s="49"/>
      <c r="D266" s="49"/>
      <c r="E266" s="49"/>
    </row>
    <row r="267" spans="1:5" s="5" customFormat="1" ht="16.5" customHeight="1" x14ac:dyDescent="0.2">
      <c r="A267" s="48"/>
      <c r="B267" s="36" t="s">
        <v>4</v>
      </c>
      <c r="C267" s="31">
        <f t="shared" ref="C267" si="72">SUM(C268:C271)</f>
        <v>135297.4</v>
      </c>
      <c r="D267" s="31">
        <f t="shared" ref="D267" si="73">SUM(D268:D271)</f>
        <v>95650.517999999996</v>
      </c>
      <c r="E267" s="31"/>
    </row>
    <row r="268" spans="1:5" s="5" customFormat="1" ht="12.75" customHeight="1" x14ac:dyDescent="0.2">
      <c r="A268" s="48"/>
      <c r="B268" s="36" t="s">
        <v>0</v>
      </c>
      <c r="C268" s="31">
        <v>85297.4</v>
      </c>
      <c r="D268" s="31">
        <v>45650.517999999996</v>
      </c>
      <c r="E268" s="31"/>
    </row>
    <row r="269" spans="1:5" s="5" customFormat="1" ht="12.75" customHeight="1" x14ac:dyDescent="0.2">
      <c r="A269" s="48"/>
      <c r="B269" s="36" t="s">
        <v>1</v>
      </c>
      <c r="C269" s="31">
        <v>50000</v>
      </c>
      <c r="D269" s="31">
        <v>50000</v>
      </c>
      <c r="E269" s="31"/>
    </row>
    <row r="270" spans="1:5" s="5" customFormat="1" ht="12.75" customHeight="1" x14ac:dyDescent="0.2">
      <c r="A270" s="48"/>
      <c r="B270" s="36" t="s">
        <v>2</v>
      </c>
      <c r="C270" s="31"/>
      <c r="D270" s="31"/>
      <c r="E270" s="31"/>
    </row>
    <row r="271" spans="1:5" s="5" customFormat="1" ht="12.75" customHeight="1" x14ac:dyDescent="0.2">
      <c r="A271" s="48"/>
      <c r="B271" s="36" t="s">
        <v>3</v>
      </c>
      <c r="C271" s="31"/>
      <c r="D271" s="31"/>
      <c r="E271" s="31"/>
    </row>
    <row r="272" spans="1:5" s="5" customFormat="1" ht="12.75" customHeight="1" x14ac:dyDescent="0.2">
      <c r="A272" s="48" t="s">
        <v>234</v>
      </c>
      <c r="B272" s="49" t="s">
        <v>13</v>
      </c>
      <c r="C272" s="49"/>
      <c r="D272" s="49"/>
      <c r="E272" s="49"/>
    </row>
    <row r="273" spans="1:5" s="5" customFormat="1" ht="47.25" customHeight="1" x14ac:dyDescent="0.2">
      <c r="A273" s="48" t="s">
        <v>26</v>
      </c>
      <c r="B273" s="50" t="s">
        <v>58</v>
      </c>
      <c r="C273" s="50"/>
      <c r="D273" s="50"/>
      <c r="E273" s="50"/>
    </row>
    <row r="274" spans="1:5" s="5" customFormat="1" ht="27.75" customHeight="1" x14ac:dyDescent="0.2">
      <c r="A274" s="48"/>
      <c r="B274" s="43" t="s">
        <v>32</v>
      </c>
      <c r="C274" s="43"/>
      <c r="D274" s="43"/>
      <c r="E274" s="43"/>
    </row>
    <row r="275" spans="1:5" s="5" customFormat="1" ht="12.75" customHeight="1" x14ac:dyDescent="0.2">
      <c r="A275" s="48"/>
      <c r="B275" s="36" t="s">
        <v>4</v>
      </c>
      <c r="C275" s="31">
        <f t="shared" ref="C275" si="74">SUM(C276:C279)</f>
        <v>60606.06061</v>
      </c>
      <c r="D275" s="31"/>
      <c r="E275" s="31"/>
    </row>
    <row r="276" spans="1:5" s="5" customFormat="1" ht="22.5" customHeight="1" x14ac:dyDescent="0.2">
      <c r="A276" s="48"/>
      <c r="B276" s="36" t="s">
        <v>0</v>
      </c>
      <c r="C276" s="31"/>
      <c r="D276" s="31"/>
      <c r="E276" s="31"/>
    </row>
    <row r="277" spans="1:5" s="5" customFormat="1" ht="12.75" customHeight="1" x14ac:dyDescent="0.2">
      <c r="A277" s="48"/>
      <c r="B277" s="36" t="s">
        <v>1</v>
      </c>
      <c r="C277" s="31">
        <v>60000</v>
      </c>
      <c r="D277" s="31"/>
      <c r="E277" s="31"/>
    </row>
    <row r="278" spans="1:5" s="5" customFormat="1" ht="12.75" customHeight="1" x14ac:dyDescent="0.2">
      <c r="A278" s="48"/>
      <c r="B278" s="36" t="s">
        <v>2</v>
      </c>
      <c r="C278" s="31">
        <v>606.06061</v>
      </c>
      <c r="D278" s="31"/>
      <c r="E278" s="31"/>
    </row>
    <row r="279" spans="1:5" s="5" customFormat="1" ht="12.75" customHeight="1" x14ac:dyDescent="0.2">
      <c r="A279" s="48"/>
      <c r="B279" s="36" t="s">
        <v>3</v>
      </c>
      <c r="C279" s="31"/>
      <c r="D279" s="31"/>
      <c r="E279" s="31"/>
    </row>
    <row r="280" spans="1:5" s="5" customFormat="1" ht="12.75" customHeight="1" x14ac:dyDescent="0.2">
      <c r="A280" s="48" t="s">
        <v>235</v>
      </c>
      <c r="B280" s="49" t="s">
        <v>13</v>
      </c>
      <c r="C280" s="49"/>
      <c r="D280" s="49"/>
      <c r="E280" s="49"/>
    </row>
    <row r="281" spans="1:5" s="5" customFormat="1" ht="45.75" customHeight="1" x14ac:dyDescent="0.2">
      <c r="A281" s="48" t="s">
        <v>26</v>
      </c>
      <c r="B281" s="50" t="s">
        <v>94</v>
      </c>
      <c r="C281" s="50"/>
      <c r="D281" s="50"/>
      <c r="E281" s="50"/>
    </row>
    <row r="282" spans="1:5" s="5" customFormat="1" ht="19.5" customHeight="1" x14ac:dyDescent="0.2">
      <c r="A282" s="48"/>
      <c r="B282" s="43" t="s">
        <v>95</v>
      </c>
      <c r="C282" s="43"/>
      <c r="D282" s="43"/>
      <c r="E282" s="43"/>
    </row>
    <row r="283" spans="1:5" s="5" customFormat="1" ht="12.75" customHeight="1" x14ac:dyDescent="0.2">
      <c r="A283" s="48"/>
      <c r="B283" s="36" t="s">
        <v>4</v>
      </c>
      <c r="C283" s="32">
        <f t="shared" ref="C283" si="75">SUM(C284:C288)</f>
        <v>584646.32883000001</v>
      </c>
      <c r="D283" s="32">
        <f>SUM(D284:D288)</f>
        <v>516261.03200000001</v>
      </c>
      <c r="E283" s="32">
        <f>SUM(E284:E288)</f>
        <v>255326.1</v>
      </c>
    </row>
    <row r="284" spans="1:5" s="5" customFormat="1" ht="13.5" customHeight="1" x14ac:dyDescent="0.2">
      <c r="A284" s="48"/>
      <c r="B284" s="36" t="s">
        <v>0</v>
      </c>
      <c r="C284" s="31"/>
      <c r="D284" s="31"/>
      <c r="E284" s="31"/>
    </row>
    <row r="285" spans="1:5" s="5" customFormat="1" ht="12.75" customHeight="1" x14ac:dyDescent="0.2">
      <c r="A285" s="48"/>
      <c r="B285" s="36" t="s">
        <v>1</v>
      </c>
      <c r="C285" s="31">
        <v>319410.71612</v>
      </c>
      <c r="D285" s="31">
        <v>283756.68053999997</v>
      </c>
      <c r="E285" s="31">
        <v>2527.7283900000002</v>
      </c>
    </row>
    <row r="286" spans="1:5" s="5" customFormat="1" ht="12.75" customHeight="1" x14ac:dyDescent="0.2">
      <c r="A286" s="48"/>
      <c r="B286" s="36" t="s">
        <v>2</v>
      </c>
      <c r="C286" s="31">
        <v>3226.3708700000002</v>
      </c>
      <c r="D286" s="31">
        <v>2866.2291</v>
      </c>
      <c r="E286" s="31">
        <v>25.532609999999998</v>
      </c>
    </row>
    <row r="287" spans="1:5" s="5" customFormat="1" ht="12.75" customHeight="1" x14ac:dyDescent="0.2">
      <c r="A287" s="48"/>
      <c r="B287" s="36" t="s">
        <v>176</v>
      </c>
      <c r="C287" s="31"/>
      <c r="D287" s="31"/>
      <c r="E287" s="31"/>
    </row>
    <row r="288" spans="1:5" s="5" customFormat="1" ht="12.75" customHeight="1" x14ac:dyDescent="0.2">
      <c r="A288" s="48"/>
      <c r="B288" s="36" t="s">
        <v>173</v>
      </c>
      <c r="C288" s="31">
        <v>262009.24184</v>
      </c>
      <c r="D288" s="31">
        <v>229638.12236000001</v>
      </c>
      <c r="E288" s="31">
        <v>252772.83900000001</v>
      </c>
    </row>
    <row r="289" spans="1:5" s="5" customFormat="1" ht="12.75" customHeight="1" x14ac:dyDescent="0.2">
      <c r="A289" s="48" t="s">
        <v>236</v>
      </c>
      <c r="B289" s="49" t="s">
        <v>13</v>
      </c>
      <c r="C289" s="49"/>
      <c r="D289" s="49"/>
      <c r="E289" s="49"/>
    </row>
    <row r="290" spans="1:5" s="5" customFormat="1" ht="44.25" customHeight="1" x14ac:dyDescent="0.2">
      <c r="A290" s="48" t="s">
        <v>26</v>
      </c>
      <c r="B290" s="50" t="s">
        <v>93</v>
      </c>
      <c r="C290" s="50"/>
      <c r="D290" s="50"/>
      <c r="E290" s="50"/>
    </row>
    <row r="291" spans="1:5" s="5" customFormat="1" ht="18" customHeight="1" x14ac:dyDescent="0.2">
      <c r="A291" s="48"/>
      <c r="B291" s="43" t="s">
        <v>225</v>
      </c>
      <c r="C291" s="43"/>
      <c r="D291" s="43"/>
      <c r="E291" s="43"/>
    </row>
    <row r="292" spans="1:5" s="5" customFormat="1" ht="19.5" customHeight="1" x14ac:dyDescent="0.2">
      <c r="A292" s="48"/>
      <c r="B292" s="36" t="s">
        <v>4</v>
      </c>
      <c r="C292" s="32">
        <f t="shared" ref="C292" si="76">SUM(C293:C296)</f>
        <v>46000</v>
      </c>
      <c r="D292" s="32"/>
      <c r="E292" s="32"/>
    </row>
    <row r="293" spans="1:5" s="5" customFormat="1" ht="12.75" customHeight="1" x14ac:dyDescent="0.2">
      <c r="A293" s="48"/>
      <c r="B293" s="36" t="s">
        <v>0</v>
      </c>
      <c r="C293" s="31"/>
      <c r="D293" s="31"/>
      <c r="E293" s="31"/>
    </row>
    <row r="294" spans="1:5" s="5" customFormat="1" ht="12.75" customHeight="1" x14ac:dyDescent="0.2">
      <c r="A294" s="48"/>
      <c r="B294" s="36" t="s">
        <v>1</v>
      </c>
      <c r="C294" s="31">
        <v>46000</v>
      </c>
      <c r="D294" s="31"/>
      <c r="E294" s="31"/>
    </row>
    <row r="295" spans="1:5" s="5" customFormat="1" ht="12.75" customHeight="1" x14ac:dyDescent="0.2">
      <c r="A295" s="48"/>
      <c r="B295" s="36" t="s">
        <v>2</v>
      </c>
      <c r="C295" s="31"/>
      <c r="D295" s="31"/>
      <c r="E295" s="31"/>
    </row>
    <row r="296" spans="1:5" s="5" customFormat="1" ht="12.75" customHeight="1" x14ac:dyDescent="0.2">
      <c r="A296" s="48"/>
      <c r="B296" s="36" t="s">
        <v>3</v>
      </c>
      <c r="C296" s="31"/>
      <c r="D296" s="31"/>
      <c r="E296" s="31"/>
    </row>
    <row r="297" spans="1:5" s="5" customFormat="1" ht="12.75" customHeight="1" x14ac:dyDescent="0.2">
      <c r="A297" s="48" t="s">
        <v>237</v>
      </c>
      <c r="B297" s="49" t="s">
        <v>13</v>
      </c>
      <c r="C297" s="49"/>
      <c r="D297" s="49"/>
      <c r="E297" s="49"/>
    </row>
    <row r="298" spans="1:5" s="5" customFormat="1" ht="27" customHeight="1" x14ac:dyDescent="0.2">
      <c r="A298" s="48" t="s">
        <v>26</v>
      </c>
      <c r="B298" s="50" t="s">
        <v>177</v>
      </c>
      <c r="C298" s="50"/>
      <c r="D298" s="50"/>
      <c r="E298" s="50"/>
    </row>
    <row r="299" spans="1:5" s="5" customFormat="1" ht="12.75" customHeight="1" x14ac:dyDescent="0.2">
      <c r="A299" s="48"/>
      <c r="B299" s="43" t="s">
        <v>111</v>
      </c>
      <c r="C299" s="43"/>
      <c r="D299" s="43"/>
      <c r="E299" s="43"/>
    </row>
    <row r="300" spans="1:5" s="5" customFormat="1" ht="15" customHeight="1" x14ac:dyDescent="0.2">
      <c r="A300" s="48"/>
      <c r="B300" s="36" t="s">
        <v>4</v>
      </c>
      <c r="C300" s="32">
        <f t="shared" ref="C300" si="77">SUM(C301:C304)</f>
        <v>35353.535349999998</v>
      </c>
      <c r="D300" s="32"/>
      <c r="E300" s="32"/>
    </row>
    <row r="301" spans="1:5" s="5" customFormat="1" ht="12.75" customHeight="1" x14ac:dyDescent="0.2">
      <c r="A301" s="48"/>
      <c r="B301" s="36" t="s">
        <v>0</v>
      </c>
      <c r="C301" s="31"/>
      <c r="D301" s="31"/>
      <c r="E301" s="31"/>
    </row>
    <row r="302" spans="1:5" s="5" customFormat="1" ht="12.75" customHeight="1" x14ac:dyDescent="0.2">
      <c r="A302" s="48"/>
      <c r="B302" s="36" t="s">
        <v>1</v>
      </c>
      <c r="C302" s="31">
        <v>35000</v>
      </c>
      <c r="D302" s="31"/>
      <c r="E302" s="31"/>
    </row>
    <row r="303" spans="1:5" s="5" customFormat="1" ht="12.75" customHeight="1" x14ac:dyDescent="0.2">
      <c r="A303" s="48"/>
      <c r="B303" s="36" t="s">
        <v>2</v>
      </c>
      <c r="C303" s="31">
        <v>353.53534999999999</v>
      </c>
      <c r="D303" s="31"/>
      <c r="E303" s="31"/>
    </row>
    <row r="304" spans="1:5" s="5" customFormat="1" ht="12.75" customHeight="1" x14ac:dyDescent="0.2">
      <c r="A304" s="48"/>
      <c r="B304" s="36" t="s">
        <v>3</v>
      </c>
      <c r="C304" s="31"/>
      <c r="D304" s="31"/>
      <c r="E304" s="31"/>
    </row>
    <row r="305" spans="1:5" s="5" customFormat="1" ht="12.75" customHeight="1" x14ac:dyDescent="0.2">
      <c r="A305" s="48" t="s">
        <v>238</v>
      </c>
      <c r="B305" s="49" t="s">
        <v>13</v>
      </c>
      <c r="C305" s="49"/>
      <c r="D305" s="49"/>
      <c r="E305" s="49"/>
    </row>
    <row r="306" spans="1:5" s="5" customFormat="1" ht="24.75" customHeight="1" x14ac:dyDescent="0.2">
      <c r="A306" s="48" t="s">
        <v>26</v>
      </c>
      <c r="B306" s="50" t="s">
        <v>96</v>
      </c>
      <c r="C306" s="50"/>
      <c r="D306" s="50"/>
      <c r="E306" s="50"/>
    </row>
    <row r="307" spans="1:5" s="5" customFormat="1" ht="34.5" customHeight="1" x14ac:dyDescent="0.2">
      <c r="A307" s="48"/>
      <c r="B307" s="43" t="s">
        <v>226</v>
      </c>
      <c r="C307" s="43"/>
      <c r="D307" s="43"/>
      <c r="E307" s="43"/>
    </row>
    <row r="308" spans="1:5" s="5" customFormat="1" ht="24" customHeight="1" x14ac:dyDescent="0.2">
      <c r="A308" s="48"/>
      <c r="B308" s="36" t="s">
        <v>4</v>
      </c>
      <c r="C308" s="32">
        <f t="shared" ref="C308" si="78">SUM(C309:C312)</f>
        <v>7741.5050499999998</v>
      </c>
      <c r="D308" s="32"/>
      <c r="E308" s="32"/>
    </row>
    <row r="309" spans="1:5" s="5" customFormat="1" ht="12.75" customHeight="1" x14ac:dyDescent="0.2">
      <c r="A309" s="48"/>
      <c r="B309" s="36" t="s">
        <v>0</v>
      </c>
      <c r="C309" s="31"/>
      <c r="D309" s="31"/>
      <c r="E309" s="31"/>
    </row>
    <row r="310" spans="1:5" s="5" customFormat="1" ht="12.75" customHeight="1" x14ac:dyDescent="0.2">
      <c r="A310" s="48"/>
      <c r="B310" s="36" t="s">
        <v>1</v>
      </c>
      <c r="C310" s="31">
        <v>7664.09</v>
      </c>
      <c r="D310" s="31"/>
      <c r="E310" s="31"/>
    </row>
    <row r="311" spans="1:5" s="5" customFormat="1" ht="12.75" customHeight="1" x14ac:dyDescent="0.2">
      <c r="A311" s="48"/>
      <c r="B311" s="36" t="s">
        <v>2</v>
      </c>
      <c r="C311" s="31">
        <v>77.415049999999994</v>
      </c>
      <c r="D311" s="31"/>
      <c r="E311" s="31"/>
    </row>
    <row r="312" spans="1:5" s="5" customFormat="1" ht="12.75" customHeight="1" x14ac:dyDescent="0.2">
      <c r="A312" s="48"/>
      <c r="B312" s="36" t="s">
        <v>3</v>
      </c>
      <c r="C312" s="31"/>
      <c r="D312" s="31"/>
      <c r="E312" s="31"/>
    </row>
    <row r="313" spans="1:5" s="5" customFormat="1" ht="12.75" customHeight="1" x14ac:dyDescent="0.2">
      <c r="A313" s="48" t="s">
        <v>239</v>
      </c>
      <c r="B313" s="49" t="s">
        <v>13</v>
      </c>
      <c r="C313" s="49"/>
      <c r="D313" s="49"/>
      <c r="E313" s="49"/>
    </row>
    <row r="314" spans="1:5" s="5" customFormat="1" ht="28.5" customHeight="1" x14ac:dyDescent="0.2">
      <c r="A314" s="48" t="s">
        <v>26</v>
      </c>
      <c r="B314" s="50" t="s">
        <v>96</v>
      </c>
      <c r="C314" s="50"/>
      <c r="D314" s="50"/>
      <c r="E314" s="50"/>
    </row>
    <row r="315" spans="1:5" s="5" customFormat="1" ht="27.75" customHeight="1" x14ac:dyDescent="0.2">
      <c r="A315" s="48"/>
      <c r="B315" s="43" t="s">
        <v>204</v>
      </c>
      <c r="C315" s="43"/>
      <c r="D315" s="43"/>
      <c r="E315" s="43"/>
    </row>
    <row r="316" spans="1:5" s="5" customFormat="1" ht="12.75" customHeight="1" x14ac:dyDescent="0.2">
      <c r="A316" s="48"/>
      <c r="B316" s="36" t="s">
        <v>4</v>
      </c>
      <c r="C316" s="31">
        <f t="shared" ref="C316" si="79">SUM(C317:C320)</f>
        <v>18000</v>
      </c>
      <c r="D316" s="31"/>
      <c r="E316" s="31"/>
    </row>
    <row r="317" spans="1:5" s="5" customFormat="1" ht="12.75" customHeight="1" x14ac:dyDescent="0.2">
      <c r="A317" s="48"/>
      <c r="B317" s="36" t="s">
        <v>0</v>
      </c>
      <c r="C317" s="31"/>
      <c r="D317" s="31"/>
      <c r="E317" s="31"/>
    </row>
    <row r="318" spans="1:5" s="5" customFormat="1" ht="12.75" customHeight="1" x14ac:dyDescent="0.2">
      <c r="A318" s="48"/>
      <c r="B318" s="36" t="s">
        <v>1</v>
      </c>
      <c r="C318" s="31">
        <v>18000</v>
      </c>
      <c r="D318" s="31"/>
      <c r="E318" s="31"/>
    </row>
    <row r="319" spans="1:5" s="5" customFormat="1" ht="12.75" customHeight="1" x14ac:dyDescent="0.2">
      <c r="A319" s="48"/>
      <c r="B319" s="36" t="s">
        <v>2</v>
      </c>
      <c r="C319" s="31"/>
      <c r="D319" s="31"/>
      <c r="E319" s="31"/>
    </row>
    <row r="320" spans="1:5" s="8" customFormat="1" ht="12.75" customHeight="1" x14ac:dyDescent="0.2">
      <c r="A320" s="48"/>
      <c r="B320" s="36" t="s">
        <v>3</v>
      </c>
      <c r="C320" s="31"/>
      <c r="D320" s="31"/>
      <c r="E320" s="31"/>
    </row>
    <row r="321" spans="1:5" s="8" customFormat="1" ht="12.75" customHeight="1" x14ac:dyDescent="0.2">
      <c r="A321" s="48" t="s">
        <v>240</v>
      </c>
      <c r="B321" s="49" t="s">
        <v>13</v>
      </c>
      <c r="C321" s="49"/>
      <c r="D321" s="49"/>
      <c r="E321" s="49"/>
    </row>
    <row r="322" spans="1:5" s="8" customFormat="1" ht="27" customHeight="1" x14ac:dyDescent="0.2">
      <c r="A322" s="48" t="s">
        <v>26</v>
      </c>
      <c r="B322" s="50" t="s">
        <v>96</v>
      </c>
      <c r="C322" s="50"/>
      <c r="D322" s="50"/>
      <c r="E322" s="50"/>
    </row>
    <row r="323" spans="1:5" s="8" customFormat="1" ht="28.5" customHeight="1" x14ac:dyDescent="0.2">
      <c r="A323" s="48"/>
      <c r="B323" s="43" t="s">
        <v>205</v>
      </c>
      <c r="C323" s="43"/>
      <c r="D323" s="43"/>
      <c r="E323" s="43"/>
    </row>
    <row r="324" spans="1:5" s="8" customFormat="1" ht="12.75" customHeight="1" x14ac:dyDescent="0.2">
      <c r="A324" s="48"/>
      <c r="B324" s="36" t="s">
        <v>4</v>
      </c>
      <c r="C324" s="31">
        <f t="shared" ref="C324" si="80">SUM(C325:C328)</f>
        <v>12000</v>
      </c>
      <c r="D324" s="31"/>
      <c r="E324" s="31"/>
    </row>
    <row r="325" spans="1:5" s="8" customFormat="1" ht="12.75" customHeight="1" x14ac:dyDescent="0.2">
      <c r="A325" s="48"/>
      <c r="B325" s="36" t="s">
        <v>0</v>
      </c>
      <c r="C325" s="31"/>
      <c r="D325" s="31"/>
      <c r="E325" s="31"/>
    </row>
    <row r="326" spans="1:5" s="8" customFormat="1" ht="12.75" customHeight="1" x14ac:dyDescent="0.2">
      <c r="A326" s="48"/>
      <c r="B326" s="36" t="s">
        <v>1</v>
      </c>
      <c r="C326" s="31">
        <v>12000</v>
      </c>
      <c r="D326" s="31"/>
      <c r="E326" s="31"/>
    </row>
    <row r="327" spans="1:5" s="8" customFormat="1" ht="12.75" customHeight="1" x14ac:dyDescent="0.2">
      <c r="A327" s="48"/>
      <c r="B327" s="36" t="s">
        <v>2</v>
      </c>
      <c r="C327" s="31"/>
      <c r="D327" s="31"/>
      <c r="E327" s="31"/>
    </row>
    <row r="328" spans="1:5" s="11" customFormat="1" ht="12.75" customHeight="1" x14ac:dyDescent="0.2">
      <c r="A328" s="48"/>
      <c r="B328" s="36" t="s">
        <v>3</v>
      </c>
      <c r="C328" s="31"/>
      <c r="D328" s="31"/>
      <c r="E328" s="31"/>
    </row>
    <row r="329" spans="1:5" s="11" customFormat="1" ht="12.75" customHeight="1" x14ac:dyDescent="0.2">
      <c r="A329" s="48" t="s">
        <v>241</v>
      </c>
      <c r="B329" s="49" t="s">
        <v>13</v>
      </c>
      <c r="C329" s="49"/>
      <c r="D329" s="49"/>
      <c r="E329" s="49"/>
    </row>
    <row r="330" spans="1:5" s="11" customFormat="1" ht="27" customHeight="1" x14ac:dyDescent="0.2">
      <c r="A330" s="48" t="s">
        <v>26</v>
      </c>
      <c r="B330" s="50" t="s">
        <v>96</v>
      </c>
      <c r="C330" s="50"/>
      <c r="D330" s="50"/>
      <c r="E330" s="50"/>
    </row>
    <row r="331" spans="1:5" s="11" customFormat="1" ht="26.25" customHeight="1" x14ac:dyDescent="0.2">
      <c r="A331" s="48"/>
      <c r="B331" s="43" t="s">
        <v>229</v>
      </c>
      <c r="C331" s="43"/>
      <c r="D331" s="43"/>
      <c r="E331" s="43"/>
    </row>
    <row r="332" spans="1:5" s="11" customFormat="1" ht="12.75" customHeight="1" x14ac:dyDescent="0.2">
      <c r="A332" s="48"/>
      <c r="B332" s="36" t="s">
        <v>4</v>
      </c>
      <c r="C332" s="31">
        <f t="shared" ref="C332" si="81">SUM(C333:C336)</f>
        <v>38952.525249999999</v>
      </c>
      <c r="D332" s="31">
        <f t="shared" ref="D332:E332" si="82">SUM(D333:D336)</f>
        <v>79410.75757999999</v>
      </c>
      <c r="E332" s="31">
        <f t="shared" si="82"/>
        <v>129905.93939</v>
      </c>
    </row>
    <row r="333" spans="1:5" s="11" customFormat="1" ht="12.75" customHeight="1" x14ac:dyDescent="0.2">
      <c r="A333" s="48"/>
      <c r="B333" s="36" t="s">
        <v>0</v>
      </c>
      <c r="C333" s="31"/>
      <c r="D333" s="31"/>
      <c r="E333" s="31"/>
    </row>
    <row r="334" spans="1:5" s="11" customFormat="1" ht="12.75" customHeight="1" x14ac:dyDescent="0.2">
      <c r="A334" s="48"/>
      <c r="B334" s="36" t="s">
        <v>1</v>
      </c>
      <c r="C334" s="31">
        <v>38563</v>
      </c>
      <c r="D334" s="31">
        <v>78616.649999999994</v>
      </c>
      <c r="E334" s="31">
        <v>128606.88</v>
      </c>
    </row>
    <row r="335" spans="1:5" s="11" customFormat="1" ht="12.75" customHeight="1" x14ac:dyDescent="0.2">
      <c r="A335" s="48"/>
      <c r="B335" s="36" t="s">
        <v>2</v>
      </c>
      <c r="C335" s="31">
        <v>389.52525000000003</v>
      </c>
      <c r="D335" s="31">
        <v>794.10757999999998</v>
      </c>
      <c r="E335" s="31">
        <v>1299.0593899999999</v>
      </c>
    </row>
    <row r="336" spans="1:5" ht="12.75" customHeight="1" x14ac:dyDescent="0.2">
      <c r="A336" s="48"/>
      <c r="B336" s="36" t="s">
        <v>3</v>
      </c>
      <c r="C336" s="31"/>
      <c r="D336" s="31"/>
      <c r="E336" s="31"/>
    </row>
    <row r="337" spans="1:5" s="5" customFormat="1" ht="12.75" customHeight="1" x14ac:dyDescent="0.2">
      <c r="A337" s="48" t="s">
        <v>242</v>
      </c>
      <c r="B337" s="49" t="s">
        <v>20</v>
      </c>
      <c r="C337" s="49"/>
      <c r="D337" s="49"/>
      <c r="E337" s="49"/>
    </row>
    <row r="338" spans="1:5" s="5" customFormat="1" ht="30.75" customHeight="1" x14ac:dyDescent="0.2">
      <c r="A338" s="48" t="s">
        <v>26</v>
      </c>
      <c r="B338" s="50" t="s">
        <v>60</v>
      </c>
      <c r="C338" s="50"/>
      <c r="D338" s="50"/>
      <c r="E338" s="50"/>
    </row>
    <row r="339" spans="1:5" s="5" customFormat="1" ht="61.5" customHeight="1" x14ac:dyDescent="0.2">
      <c r="A339" s="48"/>
      <c r="B339" s="43" t="s">
        <v>61</v>
      </c>
      <c r="C339" s="43"/>
      <c r="D339" s="43"/>
      <c r="E339" s="43"/>
    </row>
    <row r="340" spans="1:5" s="5" customFormat="1" ht="12.75" customHeight="1" x14ac:dyDescent="0.2">
      <c r="A340" s="48"/>
      <c r="B340" s="36" t="s">
        <v>4</v>
      </c>
      <c r="C340" s="31">
        <f t="shared" ref="C340:E340" si="83">SUM(C341:C344)</f>
        <v>20000</v>
      </c>
      <c r="D340" s="31">
        <f t="shared" si="83"/>
        <v>0</v>
      </c>
      <c r="E340" s="31">
        <f t="shared" si="83"/>
        <v>6843.6906799997669</v>
      </c>
    </row>
    <row r="341" spans="1:5" s="5" customFormat="1" ht="12.75" customHeight="1" x14ac:dyDescent="0.2">
      <c r="A341" s="48"/>
      <c r="B341" s="36" t="s">
        <v>0</v>
      </c>
      <c r="C341" s="31"/>
      <c r="D341" s="31"/>
      <c r="E341" s="31"/>
    </row>
    <row r="342" spans="1:5" s="5" customFormat="1" ht="12.75" customHeight="1" x14ac:dyDescent="0.2">
      <c r="A342" s="48"/>
      <c r="B342" s="36" t="s">
        <v>1</v>
      </c>
      <c r="C342" s="31">
        <v>20000</v>
      </c>
      <c r="D342" s="31">
        <v>0</v>
      </c>
      <c r="E342" s="31">
        <v>6843.6906799997669</v>
      </c>
    </row>
    <row r="343" spans="1:5" s="5" customFormat="1" ht="12.75" customHeight="1" x14ac:dyDescent="0.2">
      <c r="A343" s="48"/>
      <c r="B343" s="36" t="s">
        <v>2</v>
      </c>
      <c r="C343" s="31"/>
      <c r="D343" s="31"/>
      <c r="E343" s="31"/>
    </row>
    <row r="344" spans="1:5" s="5" customFormat="1" ht="12.75" customHeight="1" x14ac:dyDescent="0.2">
      <c r="A344" s="48"/>
      <c r="B344" s="36" t="s">
        <v>3</v>
      </c>
      <c r="C344" s="31"/>
      <c r="D344" s="31"/>
      <c r="E344" s="31"/>
    </row>
    <row r="345" spans="1:5" s="5" customFormat="1" ht="12.75" customHeight="1" x14ac:dyDescent="0.2">
      <c r="A345" s="48" t="s">
        <v>243</v>
      </c>
      <c r="B345" s="49" t="s">
        <v>20</v>
      </c>
      <c r="C345" s="49"/>
      <c r="D345" s="49"/>
      <c r="E345" s="49"/>
    </row>
    <row r="346" spans="1:5" s="5" customFormat="1" ht="34.5" customHeight="1" x14ac:dyDescent="0.2">
      <c r="A346" s="48" t="s">
        <v>26</v>
      </c>
      <c r="B346" s="50" t="s">
        <v>60</v>
      </c>
      <c r="C346" s="50"/>
      <c r="D346" s="50"/>
      <c r="E346" s="50"/>
    </row>
    <row r="347" spans="1:5" s="5" customFormat="1" ht="30" customHeight="1" x14ac:dyDescent="0.2">
      <c r="A347" s="48"/>
      <c r="B347" s="43" t="s">
        <v>91</v>
      </c>
      <c r="C347" s="43"/>
      <c r="D347" s="43"/>
      <c r="E347" s="43"/>
    </row>
    <row r="348" spans="1:5" s="5" customFormat="1" ht="12.75" customHeight="1" x14ac:dyDescent="0.2">
      <c r="A348" s="48"/>
      <c r="B348" s="36" t="s">
        <v>4</v>
      </c>
      <c r="C348" s="31">
        <f t="shared" ref="C348" si="84">SUM(C349:C352)</f>
        <v>10000</v>
      </c>
      <c r="D348" s="31"/>
      <c r="E348" s="31"/>
    </row>
    <row r="349" spans="1:5" s="5" customFormat="1" ht="12.75" customHeight="1" x14ac:dyDescent="0.2">
      <c r="A349" s="48"/>
      <c r="B349" s="36" t="s">
        <v>0</v>
      </c>
      <c r="C349" s="31"/>
      <c r="D349" s="31"/>
      <c r="E349" s="31"/>
    </row>
    <row r="350" spans="1:5" s="5" customFormat="1" ht="12.75" customHeight="1" x14ac:dyDescent="0.2">
      <c r="A350" s="48"/>
      <c r="B350" s="36" t="s">
        <v>1</v>
      </c>
      <c r="C350" s="31">
        <v>10000</v>
      </c>
      <c r="D350" s="31">
        <v>0</v>
      </c>
      <c r="E350" s="31">
        <v>0</v>
      </c>
    </row>
    <row r="351" spans="1:5" s="5" customFormat="1" ht="12.75" customHeight="1" x14ac:dyDescent="0.2">
      <c r="A351" s="48"/>
      <c r="B351" s="36" t="s">
        <v>2</v>
      </c>
      <c r="C351" s="31"/>
      <c r="D351" s="31"/>
      <c r="E351" s="31"/>
    </row>
    <row r="352" spans="1:5" s="5" customFormat="1" x14ac:dyDescent="0.2">
      <c r="A352" s="48"/>
      <c r="B352" s="36" t="s">
        <v>3</v>
      </c>
      <c r="C352" s="31"/>
      <c r="D352" s="31"/>
      <c r="E352" s="31"/>
    </row>
    <row r="353" spans="1:5" s="5" customFormat="1" x14ac:dyDescent="0.2">
      <c r="A353" s="75" t="s">
        <v>36</v>
      </c>
      <c r="B353" s="50" t="s">
        <v>62</v>
      </c>
      <c r="C353" s="50"/>
      <c r="D353" s="50"/>
      <c r="E353" s="50"/>
    </row>
    <row r="354" spans="1:5" s="5" customFormat="1" x14ac:dyDescent="0.2">
      <c r="A354" s="75"/>
      <c r="B354" s="76" t="s">
        <v>4</v>
      </c>
      <c r="C354" s="35">
        <f>SUM(C355:C358)</f>
        <v>1101304.1381399999</v>
      </c>
      <c r="D354" s="35">
        <f t="shared" ref="D354" si="85">SUM(D355:D358)</f>
        <v>325729.44627000001</v>
      </c>
      <c r="E354" s="35">
        <f t="shared" ref="E354" si="86">SUM(E355:E358)</f>
        <v>169570.06414999996</v>
      </c>
    </row>
    <row r="355" spans="1:5" s="5" customFormat="1" x14ac:dyDescent="0.2">
      <c r="A355" s="75"/>
      <c r="B355" s="76" t="s">
        <v>0</v>
      </c>
      <c r="C355" s="35">
        <f t="shared" ref="C355" si="87">C363+C371+C379+C387+C395+C403+C411+C419+C427+C435+C443+C451+C459+C467+C475+C483</f>
        <v>565323.30000000005</v>
      </c>
      <c r="D355" s="35">
        <f t="shared" ref="D355" si="88">D363+D371+D379+D387+D395+D403+D411+D419+D427+D435+D443+D451+D459+D467+D475+D483</f>
        <v>0</v>
      </c>
      <c r="E355" s="35">
        <f t="shared" ref="E355" si="89">E363+E371+E379+E387+E395+E403+E411+E419+E427+E435+E443+E451+E459+E467+E475+E483</f>
        <v>0</v>
      </c>
    </row>
    <row r="356" spans="1:5" s="5" customFormat="1" ht="12.75" customHeight="1" x14ac:dyDescent="0.2">
      <c r="A356" s="75"/>
      <c r="B356" s="76" t="s">
        <v>1</v>
      </c>
      <c r="C356" s="35">
        <f t="shared" ref="C356:C358" si="90">C364+C372+C380+C388+C396+C404+C412+C420+C428+C436+C444+C452+C460+C468+C476+C484</f>
        <v>400148.15765000001</v>
      </c>
      <c r="D356" s="35">
        <f t="shared" ref="D356" si="91">D364+D372+D380+D388+D396+D404+D412+D420+D428+D436+D444+D452+D460+D468+D476+D484</f>
        <v>321954.41046799999</v>
      </c>
      <c r="E356" s="35">
        <f t="shared" ref="E356" si="92">E364+E372+E380+E388+E396+E404+E412+E420+E428+E436+E444+E452+E460+E468+E476+E484</f>
        <v>168032.45159999997</v>
      </c>
    </row>
    <row r="357" spans="1:5" s="5" customFormat="1" ht="12.75" customHeight="1" x14ac:dyDescent="0.2">
      <c r="A357" s="75"/>
      <c r="B357" s="76" t="s">
        <v>2</v>
      </c>
      <c r="C357" s="35">
        <f t="shared" si="90"/>
        <v>67438.494489999997</v>
      </c>
      <c r="D357" s="35">
        <f t="shared" ref="D357" si="93">D365+D373+D381+D389+D397+D405+D413+D421+D429+D437+D445+D453+D461+D469+D477+D485</f>
        <v>3775.0358019999999</v>
      </c>
      <c r="E357" s="35">
        <f t="shared" ref="E357" si="94">E365+E373+E381+E389+E397+E405+E413+E421+E429+E437+E445+E453+E461+E469+E477+E485</f>
        <v>1537.6125499999998</v>
      </c>
    </row>
    <row r="358" spans="1:5" s="8" customFormat="1" ht="12.75" customHeight="1" x14ac:dyDescent="0.2">
      <c r="A358" s="75"/>
      <c r="B358" s="76" t="s">
        <v>3</v>
      </c>
      <c r="C358" s="35">
        <f t="shared" si="90"/>
        <v>68394.186000000002</v>
      </c>
      <c r="D358" s="35">
        <f t="shared" ref="D358" si="95">D366+D374+D382+D390+D398+D406+D414+D422+D430+D438+D446+D454+D462+D470+D478+D486</f>
        <v>0</v>
      </c>
      <c r="E358" s="35">
        <f t="shared" ref="E358" si="96">E366+E374+E382+E390+E398+E406+E414+E422+E430+E438+E446+E454+E462+E470+E478+E486</f>
        <v>0</v>
      </c>
    </row>
    <row r="359" spans="1:5" s="8" customFormat="1" ht="12.75" customHeight="1" x14ac:dyDescent="0.2">
      <c r="A359" s="48" t="s">
        <v>133</v>
      </c>
      <c r="B359" s="49" t="s">
        <v>22</v>
      </c>
      <c r="C359" s="49"/>
      <c r="D359" s="49"/>
      <c r="E359" s="49"/>
    </row>
    <row r="360" spans="1:5" s="8" customFormat="1" ht="46.5" customHeight="1" x14ac:dyDescent="0.2">
      <c r="A360" s="48" t="s">
        <v>26</v>
      </c>
      <c r="B360" s="50" t="s">
        <v>210</v>
      </c>
      <c r="C360" s="50"/>
      <c r="D360" s="50"/>
      <c r="E360" s="50"/>
    </row>
    <row r="361" spans="1:5" s="8" customFormat="1" ht="40.5" customHeight="1" x14ac:dyDescent="0.2">
      <c r="A361" s="48"/>
      <c r="B361" s="43" t="s">
        <v>184</v>
      </c>
      <c r="C361" s="43"/>
      <c r="D361" s="43"/>
      <c r="E361" s="43"/>
    </row>
    <row r="362" spans="1:5" s="8" customFormat="1" ht="12.75" customHeight="1" x14ac:dyDescent="0.2">
      <c r="A362" s="48"/>
      <c r="B362" s="36" t="s">
        <v>4</v>
      </c>
      <c r="C362" s="31">
        <f t="shared" ref="C362" si="97">SUM(C363:C366)</f>
        <v>5245</v>
      </c>
      <c r="D362" s="31">
        <f t="shared" ref="D362" si="98">SUM(D363:D366)</f>
        <v>139816.239</v>
      </c>
      <c r="E362" s="31">
        <f t="shared" ref="E362" si="99">SUM(E363:E366)</f>
        <v>103586.969</v>
      </c>
    </row>
    <row r="363" spans="1:5" s="8" customFormat="1" ht="12.75" customHeight="1" x14ac:dyDescent="0.2">
      <c r="A363" s="48"/>
      <c r="B363" s="36" t="s">
        <v>0</v>
      </c>
      <c r="C363" s="31"/>
      <c r="D363" s="31"/>
      <c r="E363" s="31"/>
    </row>
    <row r="364" spans="1:5" s="8" customFormat="1" ht="12.75" customHeight="1" x14ac:dyDescent="0.2">
      <c r="A364" s="48"/>
      <c r="B364" s="36" t="s">
        <v>1</v>
      </c>
      <c r="C364" s="31">
        <v>5140.1000000000004</v>
      </c>
      <c r="D364" s="31">
        <v>139552.70300000001</v>
      </c>
      <c r="E364" s="31">
        <v>103379.795</v>
      </c>
    </row>
    <row r="365" spans="1:5" s="8" customFormat="1" ht="12.75" customHeight="1" x14ac:dyDescent="0.2">
      <c r="A365" s="48"/>
      <c r="B365" s="36" t="s">
        <v>2</v>
      </c>
      <c r="C365" s="31">
        <v>104.9</v>
      </c>
      <c r="D365" s="31">
        <v>263.536</v>
      </c>
      <c r="E365" s="31">
        <v>207.17400000000001</v>
      </c>
    </row>
    <row r="366" spans="1:5" s="8" customFormat="1" ht="12.75" customHeight="1" x14ac:dyDescent="0.2">
      <c r="A366" s="48"/>
      <c r="B366" s="36" t="s">
        <v>3</v>
      </c>
      <c r="C366" s="31"/>
      <c r="D366" s="31"/>
      <c r="E366" s="31"/>
    </row>
    <row r="367" spans="1:5" s="8" customFormat="1" ht="12.75" customHeight="1" x14ac:dyDescent="0.2">
      <c r="A367" s="48" t="s">
        <v>134</v>
      </c>
      <c r="B367" s="49" t="s">
        <v>22</v>
      </c>
      <c r="C367" s="49"/>
      <c r="D367" s="49"/>
      <c r="E367" s="49"/>
    </row>
    <row r="368" spans="1:5" s="8" customFormat="1" ht="48.75" customHeight="1" x14ac:dyDescent="0.2">
      <c r="A368" s="48" t="s">
        <v>26</v>
      </c>
      <c r="B368" s="50" t="s">
        <v>210</v>
      </c>
      <c r="C368" s="50"/>
      <c r="D368" s="50"/>
      <c r="E368" s="50"/>
    </row>
    <row r="369" spans="1:5" s="8" customFormat="1" ht="43.5" customHeight="1" x14ac:dyDescent="0.2">
      <c r="A369" s="48"/>
      <c r="B369" s="43" t="s">
        <v>185</v>
      </c>
      <c r="C369" s="43"/>
      <c r="D369" s="43"/>
      <c r="E369" s="43"/>
    </row>
    <row r="370" spans="1:5" s="8" customFormat="1" ht="12.75" customHeight="1" x14ac:dyDescent="0.2">
      <c r="A370" s="48"/>
      <c r="B370" s="36" t="s">
        <v>4</v>
      </c>
      <c r="C370" s="31">
        <f t="shared" ref="C370" si="100">SUM(C371:C374)</f>
        <v>4727.2129999999997</v>
      </c>
      <c r="D370" s="31">
        <f t="shared" ref="D370" si="101">SUM(D371:D374)</f>
        <v>12062.64</v>
      </c>
      <c r="E370" s="31"/>
    </row>
    <row r="371" spans="1:5" s="8" customFormat="1" ht="12.75" customHeight="1" x14ac:dyDescent="0.2">
      <c r="A371" s="48"/>
      <c r="B371" s="36" t="s">
        <v>0</v>
      </c>
      <c r="C371" s="31"/>
      <c r="D371" s="31"/>
      <c r="E371" s="31"/>
    </row>
    <row r="372" spans="1:5" s="8" customFormat="1" ht="12.75" customHeight="1" x14ac:dyDescent="0.2">
      <c r="A372" s="48"/>
      <c r="B372" s="36" t="s">
        <v>1</v>
      </c>
      <c r="C372" s="31">
        <v>4632.6679999999997</v>
      </c>
      <c r="D372" s="31">
        <v>12038.513999999999</v>
      </c>
      <c r="E372" s="31"/>
    </row>
    <row r="373" spans="1:5" s="8" customFormat="1" ht="12.75" customHeight="1" x14ac:dyDescent="0.2">
      <c r="A373" s="48"/>
      <c r="B373" s="36" t="s">
        <v>2</v>
      </c>
      <c r="C373" s="31">
        <v>94.545000000000002</v>
      </c>
      <c r="D373" s="31">
        <v>24.126000000000001</v>
      </c>
      <c r="E373" s="31"/>
    </row>
    <row r="374" spans="1:5" s="8" customFormat="1" ht="12.75" customHeight="1" x14ac:dyDescent="0.2">
      <c r="A374" s="48"/>
      <c r="B374" s="36" t="s">
        <v>3</v>
      </c>
      <c r="C374" s="31"/>
      <c r="D374" s="31"/>
      <c r="E374" s="31"/>
    </row>
    <row r="375" spans="1:5" s="8" customFormat="1" ht="12.75" customHeight="1" x14ac:dyDescent="0.2">
      <c r="A375" s="48" t="s">
        <v>135</v>
      </c>
      <c r="B375" s="49" t="s">
        <v>22</v>
      </c>
      <c r="C375" s="49"/>
      <c r="D375" s="49"/>
      <c r="E375" s="49"/>
    </row>
    <row r="376" spans="1:5" s="8" customFormat="1" ht="48" customHeight="1" x14ac:dyDescent="0.2">
      <c r="A376" s="48" t="s">
        <v>26</v>
      </c>
      <c r="B376" s="50" t="s">
        <v>210</v>
      </c>
      <c r="C376" s="50"/>
      <c r="D376" s="50"/>
      <c r="E376" s="50"/>
    </row>
    <row r="377" spans="1:5" s="8" customFormat="1" ht="15.75" customHeight="1" x14ac:dyDescent="0.2">
      <c r="A377" s="48"/>
      <c r="B377" s="43" t="s">
        <v>186</v>
      </c>
      <c r="C377" s="43"/>
      <c r="D377" s="43"/>
      <c r="E377" s="43"/>
    </row>
    <row r="378" spans="1:5" s="8" customFormat="1" ht="12.75" customHeight="1" x14ac:dyDescent="0.2">
      <c r="A378" s="48"/>
      <c r="B378" s="36" t="s">
        <v>4</v>
      </c>
      <c r="C378" s="31">
        <f t="shared" ref="C378" si="102">SUM(C379:C382)</f>
        <v>23970</v>
      </c>
      <c r="D378" s="31"/>
      <c r="E378" s="31"/>
    </row>
    <row r="379" spans="1:5" s="8" customFormat="1" ht="12.75" customHeight="1" x14ac:dyDescent="0.2">
      <c r="A379" s="48"/>
      <c r="B379" s="36" t="s">
        <v>0</v>
      </c>
      <c r="C379" s="31"/>
      <c r="D379" s="31"/>
      <c r="E379" s="31"/>
    </row>
    <row r="380" spans="1:5" s="8" customFormat="1" ht="12.75" customHeight="1" x14ac:dyDescent="0.2">
      <c r="A380" s="48"/>
      <c r="B380" s="36" t="s">
        <v>1</v>
      </c>
      <c r="C380" s="31">
        <v>23500</v>
      </c>
      <c r="D380" s="31"/>
      <c r="E380" s="31"/>
    </row>
    <row r="381" spans="1:5" s="8" customFormat="1" ht="12.75" customHeight="1" x14ac:dyDescent="0.2">
      <c r="A381" s="48"/>
      <c r="B381" s="36" t="s">
        <v>2</v>
      </c>
      <c r="C381" s="31">
        <v>470</v>
      </c>
      <c r="D381" s="31"/>
      <c r="E381" s="31"/>
    </row>
    <row r="382" spans="1:5" s="5" customFormat="1" ht="12.75" customHeight="1" x14ac:dyDescent="0.2">
      <c r="A382" s="48"/>
      <c r="B382" s="36" t="s">
        <v>3</v>
      </c>
      <c r="C382" s="31"/>
      <c r="D382" s="31"/>
      <c r="E382" s="31"/>
    </row>
    <row r="383" spans="1:5" s="5" customFormat="1" ht="12.75" customHeight="1" x14ac:dyDescent="0.2">
      <c r="A383" s="48" t="s">
        <v>136</v>
      </c>
      <c r="B383" s="49" t="s">
        <v>22</v>
      </c>
      <c r="C383" s="49"/>
      <c r="D383" s="49"/>
      <c r="E383" s="49"/>
    </row>
    <row r="384" spans="1:5" s="5" customFormat="1" ht="44.25" customHeight="1" x14ac:dyDescent="0.2">
      <c r="A384" s="48" t="s">
        <v>26</v>
      </c>
      <c r="B384" s="50" t="s">
        <v>23</v>
      </c>
      <c r="C384" s="50"/>
      <c r="D384" s="50"/>
      <c r="E384" s="50"/>
    </row>
    <row r="385" spans="1:5" s="5" customFormat="1" ht="30.75" customHeight="1" x14ac:dyDescent="0.2">
      <c r="A385" s="48"/>
      <c r="B385" s="43" t="s">
        <v>206</v>
      </c>
      <c r="C385" s="43"/>
      <c r="D385" s="43"/>
      <c r="E385" s="43"/>
    </row>
    <row r="386" spans="1:5" s="5" customFormat="1" ht="12.75" customHeight="1" x14ac:dyDescent="0.2">
      <c r="A386" s="48"/>
      <c r="B386" s="36" t="s">
        <v>4</v>
      </c>
      <c r="C386" s="31">
        <f t="shared" ref="C386" si="103">SUM(C387:C390)</f>
        <v>34239.084999999999</v>
      </c>
      <c r="D386" s="31">
        <f t="shared" ref="D386" si="104">SUM(D387:D390)</f>
        <v>34239.084999999999</v>
      </c>
      <c r="E386" s="31"/>
    </row>
    <row r="387" spans="1:5" s="5" customFormat="1" ht="12.75" customHeight="1" x14ac:dyDescent="0.2">
      <c r="A387" s="48"/>
      <c r="B387" s="36" t="s">
        <v>0</v>
      </c>
      <c r="C387" s="31"/>
      <c r="D387" s="31"/>
      <c r="E387" s="31"/>
    </row>
    <row r="388" spans="1:5" s="5" customFormat="1" ht="12.75" customHeight="1" x14ac:dyDescent="0.2">
      <c r="A388" s="48"/>
      <c r="B388" s="36" t="s">
        <v>1</v>
      </c>
      <c r="C388" s="31">
        <v>33554.303</v>
      </c>
      <c r="D388" s="31">
        <v>33554.303</v>
      </c>
      <c r="E388" s="31"/>
    </row>
    <row r="389" spans="1:5" s="5" customFormat="1" ht="12.75" customHeight="1" x14ac:dyDescent="0.2">
      <c r="A389" s="48"/>
      <c r="B389" s="36" t="s">
        <v>2</v>
      </c>
      <c r="C389" s="31">
        <v>684.78200000000004</v>
      </c>
      <c r="D389" s="31">
        <v>684.78200000000004</v>
      </c>
      <c r="E389" s="31"/>
    </row>
    <row r="390" spans="1:5" s="5" customFormat="1" ht="12.75" customHeight="1" x14ac:dyDescent="0.2">
      <c r="A390" s="48"/>
      <c r="B390" s="36" t="s">
        <v>3</v>
      </c>
      <c r="C390" s="31"/>
      <c r="D390" s="31"/>
      <c r="E390" s="31"/>
    </row>
    <row r="391" spans="1:5" s="5" customFormat="1" ht="12.75" customHeight="1" x14ac:dyDescent="0.2">
      <c r="A391" s="48" t="s">
        <v>137</v>
      </c>
      <c r="B391" s="49" t="s">
        <v>22</v>
      </c>
      <c r="C391" s="49"/>
      <c r="D391" s="49"/>
      <c r="E391" s="49"/>
    </row>
    <row r="392" spans="1:5" s="5" customFormat="1" ht="45.75" customHeight="1" x14ac:dyDescent="0.2">
      <c r="A392" s="48" t="s">
        <v>26</v>
      </c>
      <c r="B392" s="50" t="s">
        <v>23</v>
      </c>
      <c r="C392" s="50"/>
      <c r="D392" s="50"/>
      <c r="E392" s="50"/>
    </row>
    <row r="393" spans="1:5" s="5" customFormat="1" ht="54.75" customHeight="1" x14ac:dyDescent="0.2">
      <c r="A393" s="48"/>
      <c r="B393" s="43" t="s">
        <v>207</v>
      </c>
      <c r="C393" s="43"/>
      <c r="D393" s="43"/>
      <c r="E393" s="43"/>
    </row>
    <row r="394" spans="1:5" s="5" customFormat="1" ht="12.75" customHeight="1" x14ac:dyDescent="0.2">
      <c r="A394" s="48"/>
      <c r="B394" s="36" t="s">
        <v>4</v>
      </c>
      <c r="C394" s="31">
        <f t="shared" ref="C394" si="105">SUM(C395:C398)</f>
        <v>26758.969260000002</v>
      </c>
      <c r="D394" s="31">
        <f t="shared" ref="D394" si="106">SUM(D395:D398)</f>
        <v>27829.328030000001</v>
      </c>
      <c r="E394" s="31">
        <f t="shared" ref="E394" si="107">SUM(E395:E398)</f>
        <v>28942.50115</v>
      </c>
    </row>
    <row r="395" spans="1:5" s="5" customFormat="1" ht="12.75" customHeight="1" x14ac:dyDescent="0.2">
      <c r="A395" s="48"/>
      <c r="B395" s="36" t="s">
        <v>0</v>
      </c>
      <c r="C395" s="31"/>
      <c r="D395" s="31"/>
      <c r="E395" s="31"/>
    </row>
    <row r="396" spans="1:5" s="5" customFormat="1" ht="12.75" customHeight="1" x14ac:dyDescent="0.2">
      <c r="A396" s="48"/>
      <c r="B396" s="36" t="s">
        <v>1</v>
      </c>
      <c r="C396" s="31">
        <v>26213.826260000002</v>
      </c>
      <c r="D396" s="31">
        <v>27262.37931</v>
      </c>
      <c r="E396" s="31">
        <v>28352.874479999999</v>
      </c>
    </row>
    <row r="397" spans="1:5" s="5" customFormat="1" ht="12.75" customHeight="1" x14ac:dyDescent="0.2">
      <c r="A397" s="48"/>
      <c r="B397" s="36" t="s">
        <v>2</v>
      </c>
      <c r="C397" s="31">
        <v>545.14300000000003</v>
      </c>
      <c r="D397" s="31">
        <v>566.94871999999998</v>
      </c>
      <c r="E397" s="31">
        <v>589.62666999999999</v>
      </c>
    </row>
    <row r="398" spans="1:5" s="5" customFormat="1" ht="12.75" customHeight="1" x14ac:dyDescent="0.2">
      <c r="A398" s="48"/>
      <c r="B398" s="36" t="s">
        <v>3</v>
      </c>
      <c r="C398" s="31"/>
      <c r="D398" s="31"/>
      <c r="E398" s="31"/>
    </row>
    <row r="399" spans="1:5" s="5" customFormat="1" ht="12.75" customHeight="1" x14ac:dyDescent="0.2">
      <c r="A399" s="48" t="s">
        <v>138</v>
      </c>
      <c r="B399" s="49" t="s">
        <v>13</v>
      </c>
      <c r="C399" s="49"/>
      <c r="D399" s="49"/>
      <c r="E399" s="49"/>
    </row>
    <row r="400" spans="1:5" s="5" customFormat="1" ht="59.25" customHeight="1" x14ac:dyDescent="0.2">
      <c r="A400" s="48" t="s">
        <v>26</v>
      </c>
      <c r="B400" s="50" t="s">
        <v>63</v>
      </c>
      <c r="C400" s="50"/>
      <c r="D400" s="50"/>
      <c r="E400" s="50"/>
    </row>
    <row r="401" spans="1:5" s="5" customFormat="1" ht="18" customHeight="1" x14ac:dyDescent="0.2">
      <c r="A401" s="48"/>
      <c r="B401" s="43" t="s">
        <v>64</v>
      </c>
      <c r="C401" s="43"/>
      <c r="D401" s="43"/>
      <c r="E401" s="43"/>
    </row>
    <row r="402" spans="1:5" s="5" customFormat="1" ht="15" customHeight="1" x14ac:dyDescent="0.2">
      <c r="A402" s="48"/>
      <c r="B402" s="36" t="s">
        <v>4</v>
      </c>
      <c r="C402" s="31">
        <f t="shared" ref="C402" si="108">SUM(C403:C406)</f>
        <v>217666.4</v>
      </c>
      <c r="D402" s="31"/>
      <c r="E402" s="31"/>
    </row>
    <row r="403" spans="1:5" s="5" customFormat="1" ht="15" customHeight="1" x14ac:dyDescent="0.2">
      <c r="A403" s="48"/>
      <c r="B403" s="36" t="s">
        <v>0</v>
      </c>
      <c r="C403" s="31">
        <v>167666.4</v>
      </c>
      <c r="D403" s="31"/>
      <c r="E403" s="31"/>
    </row>
    <row r="404" spans="1:5" s="5" customFormat="1" ht="12.75" customHeight="1" x14ac:dyDescent="0.2">
      <c r="A404" s="48"/>
      <c r="B404" s="36" t="s">
        <v>1</v>
      </c>
      <c r="C404" s="31">
        <v>50000</v>
      </c>
      <c r="D404" s="31"/>
      <c r="E404" s="31"/>
    </row>
    <row r="405" spans="1:5" s="5" customFormat="1" ht="12.75" customHeight="1" x14ac:dyDescent="0.2">
      <c r="A405" s="48"/>
      <c r="B405" s="36" t="s">
        <v>2</v>
      </c>
      <c r="C405" s="31"/>
      <c r="D405" s="31"/>
      <c r="E405" s="31"/>
    </row>
    <row r="406" spans="1:5" s="5" customFormat="1" ht="12.75" customHeight="1" x14ac:dyDescent="0.2">
      <c r="A406" s="48"/>
      <c r="B406" s="36" t="s">
        <v>3</v>
      </c>
      <c r="C406" s="31"/>
      <c r="D406" s="31"/>
      <c r="E406" s="31"/>
    </row>
    <row r="407" spans="1:5" s="5" customFormat="1" ht="12.75" customHeight="1" x14ac:dyDescent="0.2">
      <c r="A407" s="48" t="s">
        <v>139</v>
      </c>
      <c r="B407" s="49" t="s">
        <v>13</v>
      </c>
      <c r="C407" s="49"/>
      <c r="D407" s="49"/>
      <c r="E407" s="49"/>
    </row>
    <row r="408" spans="1:5" s="5" customFormat="1" ht="66.75" customHeight="1" x14ac:dyDescent="0.2">
      <c r="A408" s="48" t="s">
        <v>26</v>
      </c>
      <c r="B408" s="50" t="s">
        <v>178</v>
      </c>
      <c r="C408" s="50"/>
      <c r="D408" s="50"/>
      <c r="E408" s="50"/>
    </row>
    <row r="409" spans="1:5" s="5" customFormat="1" ht="31.5" customHeight="1" x14ac:dyDescent="0.2">
      <c r="A409" s="48"/>
      <c r="B409" s="43" t="s">
        <v>97</v>
      </c>
      <c r="C409" s="43"/>
      <c r="D409" s="43"/>
      <c r="E409" s="43"/>
    </row>
    <row r="410" spans="1:5" s="5" customFormat="1" x14ac:dyDescent="0.2">
      <c r="A410" s="48"/>
      <c r="B410" s="36" t="s">
        <v>4</v>
      </c>
      <c r="C410" s="31">
        <f t="shared" ref="C410" si="109">SUM(C411:C414)</f>
        <v>447656.9</v>
      </c>
      <c r="D410" s="31"/>
      <c r="E410" s="31"/>
    </row>
    <row r="411" spans="1:5" s="5" customFormat="1" x14ac:dyDescent="0.2">
      <c r="A411" s="48"/>
      <c r="B411" s="36" t="s">
        <v>0</v>
      </c>
      <c r="C411" s="31">
        <v>397656.9</v>
      </c>
      <c r="D411" s="31"/>
      <c r="E411" s="31"/>
    </row>
    <row r="412" spans="1:5" s="5" customFormat="1" ht="12.75" customHeight="1" x14ac:dyDescent="0.2">
      <c r="A412" s="48"/>
      <c r="B412" s="36" t="s">
        <v>1</v>
      </c>
      <c r="C412" s="31">
        <v>50000</v>
      </c>
      <c r="D412" s="31"/>
      <c r="E412" s="31"/>
    </row>
    <row r="413" spans="1:5" s="5" customFormat="1" ht="12.75" customHeight="1" x14ac:dyDescent="0.2">
      <c r="A413" s="48"/>
      <c r="B413" s="36" t="s">
        <v>2</v>
      </c>
      <c r="C413" s="31"/>
      <c r="D413" s="31"/>
      <c r="E413" s="31"/>
    </row>
    <row r="414" spans="1:5" s="5" customFormat="1" ht="12.75" customHeight="1" x14ac:dyDescent="0.2">
      <c r="A414" s="48"/>
      <c r="B414" s="36" t="s">
        <v>3</v>
      </c>
      <c r="C414" s="31"/>
      <c r="D414" s="31"/>
      <c r="E414" s="31"/>
    </row>
    <row r="415" spans="1:5" s="5" customFormat="1" ht="12.75" customHeight="1" x14ac:dyDescent="0.2">
      <c r="A415" s="48" t="s">
        <v>140</v>
      </c>
      <c r="B415" s="49" t="s">
        <v>22</v>
      </c>
      <c r="C415" s="49"/>
      <c r="D415" s="49"/>
      <c r="E415" s="49"/>
    </row>
    <row r="416" spans="1:5" s="5" customFormat="1" ht="46.5" customHeight="1" x14ac:dyDescent="0.2">
      <c r="A416" s="48" t="s">
        <v>26</v>
      </c>
      <c r="B416" s="50" t="s">
        <v>23</v>
      </c>
      <c r="C416" s="50"/>
      <c r="D416" s="50"/>
      <c r="E416" s="50"/>
    </row>
    <row r="417" spans="1:5" s="5" customFormat="1" ht="25.5" customHeight="1" x14ac:dyDescent="0.2">
      <c r="A417" s="48"/>
      <c r="B417" s="43" t="s">
        <v>208</v>
      </c>
      <c r="C417" s="43"/>
      <c r="D417" s="43"/>
      <c r="E417" s="43"/>
    </row>
    <row r="418" spans="1:5" s="5" customFormat="1" ht="12.75" customHeight="1" x14ac:dyDescent="0.2">
      <c r="A418" s="48"/>
      <c r="B418" s="36" t="s">
        <v>4</v>
      </c>
      <c r="C418" s="31">
        <f t="shared" ref="C418" si="110">SUM(C419:C422)</f>
        <v>28381.093000000001</v>
      </c>
      <c r="D418" s="31">
        <f t="shared" ref="D418" si="111">SUM(D419:D422)</f>
        <v>32539.2971</v>
      </c>
      <c r="E418" s="31">
        <f t="shared" ref="E418" si="112">SUM(E419:E422)</f>
        <v>37040.594000000005</v>
      </c>
    </row>
    <row r="419" spans="1:5" s="5" customFormat="1" ht="12.75" customHeight="1" x14ac:dyDescent="0.2">
      <c r="A419" s="48"/>
      <c r="B419" s="36" t="s">
        <v>0</v>
      </c>
      <c r="C419" s="31"/>
      <c r="D419" s="31"/>
      <c r="E419" s="31"/>
    </row>
    <row r="420" spans="1:5" s="5" customFormat="1" ht="12.75" customHeight="1" x14ac:dyDescent="0.2">
      <c r="A420" s="48"/>
      <c r="B420" s="36" t="s">
        <v>1</v>
      </c>
      <c r="C420" s="31">
        <v>27813.471140000001</v>
      </c>
      <c r="D420" s="31">
        <v>31888.511158000001</v>
      </c>
      <c r="E420" s="31">
        <v>36299.782120000003</v>
      </c>
    </row>
    <row r="421" spans="1:5" s="5" customFormat="1" ht="12.75" customHeight="1" x14ac:dyDescent="0.2">
      <c r="A421" s="48"/>
      <c r="B421" s="36" t="s">
        <v>2</v>
      </c>
      <c r="C421" s="31">
        <v>567.62185999999997</v>
      </c>
      <c r="D421" s="31">
        <v>650.78594199999998</v>
      </c>
      <c r="E421" s="31">
        <v>740.81187999999997</v>
      </c>
    </row>
    <row r="422" spans="1:5" s="5" customFormat="1" ht="12.75" customHeight="1" x14ac:dyDescent="0.2">
      <c r="A422" s="48"/>
      <c r="B422" s="36" t="s">
        <v>3</v>
      </c>
      <c r="C422" s="31"/>
      <c r="D422" s="31"/>
      <c r="E422" s="31"/>
    </row>
    <row r="423" spans="1:5" s="5" customFormat="1" ht="12.75" customHeight="1" x14ac:dyDescent="0.2">
      <c r="A423" s="48" t="s">
        <v>141</v>
      </c>
      <c r="B423" s="49" t="s">
        <v>22</v>
      </c>
      <c r="C423" s="49"/>
      <c r="D423" s="49"/>
      <c r="E423" s="49"/>
    </row>
    <row r="424" spans="1:5" s="5" customFormat="1" ht="42.75" customHeight="1" x14ac:dyDescent="0.2">
      <c r="A424" s="48" t="s">
        <v>26</v>
      </c>
      <c r="B424" s="50" t="s">
        <v>23</v>
      </c>
      <c r="C424" s="50"/>
      <c r="D424" s="50"/>
      <c r="E424" s="50"/>
    </row>
    <row r="425" spans="1:5" s="5" customFormat="1" ht="41.25" customHeight="1" x14ac:dyDescent="0.2">
      <c r="A425" s="48"/>
      <c r="B425" s="43" t="s">
        <v>187</v>
      </c>
      <c r="C425" s="43"/>
      <c r="D425" s="43"/>
      <c r="E425" s="43"/>
    </row>
    <row r="426" spans="1:5" s="5" customFormat="1" ht="12.75" customHeight="1" x14ac:dyDescent="0.2">
      <c r="A426" s="48"/>
      <c r="B426" s="36" t="s">
        <v>4</v>
      </c>
      <c r="C426" s="31">
        <f t="shared" ref="C426" si="113">SUM(C427:C430)</f>
        <v>10200</v>
      </c>
      <c r="D426" s="31"/>
      <c r="E426" s="31"/>
    </row>
    <row r="427" spans="1:5" s="5" customFormat="1" ht="12.75" customHeight="1" x14ac:dyDescent="0.2">
      <c r="A427" s="48"/>
      <c r="B427" s="36" t="s">
        <v>0</v>
      </c>
      <c r="C427" s="31"/>
      <c r="D427" s="31"/>
      <c r="E427" s="31"/>
    </row>
    <row r="428" spans="1:5" s="5" customFormat="1" ht="12.75" customHeight="1" x14ac:dyDescent="0.2">
      <c r="A428" s="48"/>
      <c r="B428" s="36" t="s">
        <v>1</v>
      </c>
      <c r="C428" s="31">
        <v>10000</v>
      </c>
      <c r="D428" s="31"/>
      <c r="E428" s="31"/>
    </row>
    <row r="429" spans="1:5" s="5" customFormat="1" ht="12.75" customHeight="1" x14ac:dyDescent="0.2">
      <c r="A429" s="48"/>
      <c r="B429" s="36" t="s">
        <v>2</v>
      </c>
      <c r="C429" s="31">
        <v>200</v>
      </c>
      <c r="D429" s="31"/>
      <c r="E429" s="31"/>
    </row>
    <row r="430" spans="1:5" s="5" customFormat="1" ht="12.75" customHeight="1" x14ac:dyDescent="0.2">
      <c r="A430" s="48"/>
      <c r="B430" s="36" t="s">
        <v>3</v>
      </c>
      <c r="C430" s="31"/>
      <c r="D430" s="31"/>
      <c r="E430" s="31"/>
    </row>
    <row r="431" spans="1:5" s="5" customFormat="1" ht="12.75" customHeight="1" x14ac:dyDescent="0.2">
      <c r="A431" s="48" t="s">
        <v>142</v>
      </c>
      <c r="B431" s="49" t="s">
        <v>22</v>
      </c>
      <c r="C431" s="49"/>
      <c r="D431" s="49"/>
      <c r="E431" s="49"/>
    </row>
    <row r="432" spans="1:5" s="5" customFormat="1" ht="45" customHeight="1" x14ac:dyDescent="0.2">
      <c r="A432" s="48" t="s">
        <v>26</v>
      </c>
      <c r="B432" s="50" t="s">
        <v>23</v>
      </c>
      <c r="C432" s="50"/>
      <c r="D432" s="50"/>
      <c r="E432" s="50"/>
    </row>
    <row r="433" spans="1:5" s="5" customFormat="1" ht="44.25" customHeight="1" x14ac:dyDescent="0.2">
      <c r="A433" s="48"/>
      <c r="B433" s="43" t="s">
        <v>188</v>
      </c>
      <c r="C433" s="43"/>
      <c r="D433" s="43"/>
      <c r="E433" s="43"/>
    </row>
    <row r="434" spans="1:5" s="5" customFormat="1" ht="12.75" customHeight="1" x14ac:dyDescent="0.2">
      <c r="A434" s="48"/>
      <c r="B434" s="36" t="s">
        <v>4</v>
      </c>
      <c r="C434" s="31">
        <f t="shared" ref="C434" si="114">SUM(C435:C438)</f>
        <v>10204.081630000001</v>
      </c>
      <c r="D434" s="31">
        <f t="shared" ref="D434" si="115">SUM(D435:D438)</f>
        <v>79242.857140000007</v>
      </c>
      <c r="E434" s="31"/>
    </row>
    <row r="435" spans="1:5" s="5" customFormat="1" ht="12.75" customHeight="1" x14ac:dyDescent="0.2">
      <c r="A435" s="48"/>
      <c r="B435" s="36" t="s">
        <v>0</v>
      </c>
      <c r="C435" s="31"/>
      <c r="D435" s="31"/>
      <c r="E435" s="31"/>
    </row>
    <row r="436" spans="1:5" s="5" customFormat="1" ht="12.75" customHeight="1" x14ac:dyDescent="0.2">
      <c r="A436" s="48"/>
      <c r="B436" s="36" t="s">
        <v>1</v>
      </c>
      <c r="C436" s="31">
        <v>10000</v>
      </c>
      <c r="D436" s="31">
        <v>77658</v>
      </c>
      <c r="E436" s="31"/>
    </row>
    <row r="437" spans="1:5" s="5" customFormat="1" ht="12.75" customHeight="1" x14ac:dyDescent="0.2">
      <c r="A437" s="48"/>
      <c r="B437" s="36" t="s">
        <v>2</v>
      </c>
      <c r="C437" s="31">
        <v>204.08162999999999</v>
      </c>
      <c r="D437" s="31">
        <v>1584.8571400000001</v>
      </c>
      <c r="E437" s="31"/>
    </row>
    <row r="438" spans="1:5" s="5" customFormat="1" ht="12.75" customHeight="1" x14ac:dyDescent="0.2">
      <c r="A438" s="48"/>
      <c r="B438" s="36" t="s">
        <v>3</v>
      </c>
      <c r="C438" s="31"/>
      <c r="D438" s="31"/>
      <c r="E438" s="31"/>
    </row>
    <row r="439" spans="1:5" s="5" customFormat="1" ht="12.75" customHeight="1" x14ac:dyDescent="0.2">
      <c r="A439" s="48" t="s">
        <v>143</v>
      </c>
      <c r="B439" s="49" t="s">
        <v>22</v>
      </c>
      <c r="C439" s="49"/>
      <c r="D439" s="49"/>
      <c r="E439" s="49"/>
    </row>
    <row r="440" spans="1:5" s="5" customFormat="1" ht="42" customHeight="1" x14ac:dyDescent="0.2">
      <c r="A440" s="48" t="s">
        <v>26</v>
      </c>
      <c r="B440" s="50" t="s">
        <v>98</v>
      </c>
      <c r="C440" s="50"/>
      <c r="D440" s="50"/>
      <c r="E440" s="50"/>
    </row>
    <row r="441" spans="1:5" s="5" customFormat="1" ht="28.5" customHeight="1" x14ac:dyDescent="0.2">
      <c r="A441" s="48"/>
      <c r="B441" s="43" t="s">
        <v>230</v>
      </c>
      <c r="C441" s="43"/>
      <c r="D441" s="43"/>
      <c r="E441" s="43"/>
    </row>
    <row r="442" spans="1:5" s="5" customFormat="1" ht="12.75" customHeight="1" x14ac:dyDescent="0.2">
      <c r="A442" s="48"/>
      <c r="B442" s="36" t="s">
        <v>4</v>
      </c>
      <c r="C442" s="31">
        <f t="shared" ref="C442" si="116">SUM(C443:C446)</f>
        <v>5000</v>
      </c>
      <c r="D442" s="31"/>
      <c r="E442" s="31"/>
    </row>
    <row r="443" spans="1:5" s="5" customFormat="1" ht="12.75" customHeight="1" x14ac:dyDescent="0.2">
      <c r="A443" s="48"/>
      <c r="B443" s="36" t="s">
        <v>0</v>
      </c>
      <c r="C443" s="31"/>
      <c r="D443" s="31"/>
      <c r="E443" s="31"/>
    </row>
    <row r="444" spans="1:5" s="5" customFormat="1" ht="12.75" customHeight="1" x14ac:dyDescent="0.2">
      <c r="A444" s="48"/>
      <c r="B444" s="36" t="s">
        <v>1</v>
      </c>
      <c r="C444" s="31">
        <v>5000</v>
      </c>
      <c r="D444" s="31"/>
      <c r="E444" s="31"/>
    </row>
    <row r="445" spans="1:5" s="5" customFormat="1" ht="12.75" customHeight="1" x14ac:dyDescent="0.2">
      <c r="A445" s="48"/>
      <c r="B445" s="36" t="s">
        <v>2</v>
      </c>
      <c r="C445" s="31"/>
      <c r="D445" s="31"/>
      <c r="E445" s="31"/>
    </row>
    <row r="446" spans="1:5" s="5" customFormat="1" ht="12.75" customHeight="1" x14ac:dyDescent="0.2">
      <c r="A446" s="48"/>
      <c r="B446" s="36" t="s">
        <v>3</v>
      </c>
      <c r="C446" s="31"/>
      <c r="D446" s="31"/>
      <c r="E446" s="31"/>
    </row>
    <row r="447" spans="1:5" s="5" customFormat="1" ht="12.75" customHeight="1" x14ac:dyDescent="0.2">
      <c r="A447" s="48" t="s">
        <v>144</v>
      </c>
      <c r="B447" s="49" t="s">
        <v>22</v>
      </c>
      <c r="C447" s="49"/>
      <c r="D447" s="49"/>
      <c r="E447" s="49"/>
    </row>
    <row r="448" spans="1:5" s="5" customFormat="1" ht="42.75" customHeight="1" x14ac:dyDescent="0.2">
      <c r="A448" s="48" t="s">
        <v>26</v>
      </c>
      <c r="B448" s="50" t="s">
        <v>98</v>
      </c>
      <c r="C448" s="50"/>
      <c r="D448" s="50"/>
      <c r="E448" s="50"/>
    </row>
    <row r="449" spans="1:5" s="5" customFormat="1" ht="30.75" customHeight="1" x14ac:dyDescent="0.2">
      <c r="A449" s="48"/>
      <c r="B449" s="49" t="s">
        <v>209</v>
      </c>
      <c r="C449" s="49"/>
      <c r="D449" s="49"/>
      <c r="E449" s="49"/>
    </row>
    <row r="450" spans="1:5" s="5" customFormat="1" ht="12.75" customHeight="1" x14ac:dyDescent="0.2">
      <c r="A450" s="48"/>
      <c r="B450" s="36" t="s">
        <v>4</v>
      </c>
      <c r="C450" s="32">
        <f t="shared" ref="C450" si="117">SUM(C451:C454)</f>
        <v>90000</v>
      </c>
      <c r="D450" s="32"/>
      <c r="E450" s="32"/>
    </row>
    <row r="451" spans="1:5" s="5" customFormat="1" ht="12.75" customHeight="1" x14ac:dyDescent="0.2">
      <c r="A451" s="48"/>
      <c r="B451" s="36" t="s">
        <v>0</v>
      </c>
      <c r="C451" s="31"/>
      <c r="D451" s="31"/>
      <c r="E451" s="31"/>
    </row>
    <row r="452" spans="1:5" s="5" customFormat="1" ht="12.75" customHeight="1" x14ac:dyDescent="0.2">
      <c r="A452" s="48"/>
      <c r="B452" s="36" t="s">
        <v>1</v>
      </c>
      <c r="C452" s="31">
        <v>90000</v>
      </c>
      <c r="D452" s="31"/>
      <c r="E452" s="31"/>
    </row>
    <row r="453" spans="1:5" s="5" customFormat="1" ht="12.75" customHeight="1" x14ac:dyDescent="0.2">
      <c r="A453" s="48"/>
      <c r="B453" s="36" t="s">
        <v>2</v>
      </c>
      <c r="C453" s="31"/>
      <c r="D453" s="31"/>
      <c r="E453" s="31"/>
    </row>
    <row r="454" spans="1:5" s="5" customFormat="1" ht="12.75" customHeight="1" x14ac:dyDescent="0.2">
      <c r="A454" s="48"/>
      <c r="B454" s="36" t="s">
        <v>3</v>
      </c>
      <c r="C454" s="31"/>
      <c r="D454" s="31"/>
      <c r="E454" s="31"/>
    </row>
    <row r="455" spans="1:5" s="5" customFormat="1" ht="12.75" customHeight="1" x14ac:dyDescent="0.2">
      <c r="A455" s="48" t="s">
        <v>145</v>
      </c>
      <c r="B455" s="49" t="s">
        <v>22</v>
      </c>
      <c r="C455" s="49"/>
      <c r="D455" s="49"/>
      <c r="E455" s="49"/>
    </row>
    <row r="456" spans="1:5" s="5" customFormat="1" ht="43.5" customHeight="1" x14ac:dyDescent="0.2">
      <c r="A456" s="48" t="s">
        <v>26</v>
      </c>
      <c r="B456" s="50" t="s">
        <v>98</v>
      </c>
      <c r="C456" s="50"/>
      <c r="D456" s="50"/>
      <c r="E456" s="50"/>
    </row>
    <row r="457" spans="1:5" s="5" customFormat="1" ht="38.25" customHeight="1" x14ac:dyDescent="0.2">
      <c r="A457" s="48"/>
      <c r="B457" s="49" t="s">
        <v>189</v>
      </c>
      <c r="C457" s="49"/>
      <c r="D457" s="49"/>
      <c r="E457" s="49"/>
    </row>
    <row r="458" spans="1:5" s="5" customFormat="1" ht="12.75" customHeight="1" x14ac:dyDescent="0.2">
      <c r="A458" s="48"/>
      <c r="B458" s="36" t="s">
        <v>4</v>
      </c>
      <c r="C458" s="32">
        <f t="shared" ref="C458" si="118">SUM(C459:C462)</f>
        <v>2413.7892499999998</v>
      </c>
      <c r="D458" s="32"/>
      <c r="E458" s="32"/>
    </row>
    <row r="459" spans="1:5" s="5" customFormat="1" ht="12.75" customHeight="1" x14ac:dyDescent="0.2">
      <c r="A459" s="48"/>
      <c r="B459" s="36" t="s">
        <v>0</v>
      </c>
      <c r="C459" s="31"/>
      <c r="D459" s="31"/>
      <c r="E459" s="31"/>
    </row>
    <row r="460" spans="1:5" s="5" customFormat="1" ht="12.75" customHeight="1" x14ac:dyDescent="0.2">
      <c r="A460" s="48"/>
      <c r="B460" s="36" t="s">
        <v>1</v>
      </c>
      <c r="C460" s="31">
        <v>2413.7892499999998</v>
      </c>
      <c r="D460" s="31"/>
      <c r="E460" s="31"/>
    </row>
    <row r="461" spans="1:5" s="5" customFormat="1" ht="12.75" customHeight="1" x14ac:dyDescent="0.2">
      <c r="A461" s="48"/>
      <c r="B461" s="36" t="s">
        <v>2</v>
      </c>
      <c r="C461" s="31"/>
      <c r="D461" s="31"/>
      <c r="E461" s="31"/>
    </row>
    <row r="462" spans="1:5" x14ac:dyDescent="0.2">
      <c r="A462" s="48"/>
      <c r="B462" s="36" t="s">
        <v>3</v>
      </c>
      <c r="C462" s="31"/>
      <c r="D462" s="31"/>
      <c r="E462" s="31"/>
    </row>
    <row r="463" spans="1:5" x14ac:dyDescent="0.2">
      <c r="A463" s="48" t="s">
        <v>146</v>
      </c>
      <c r="B463" s="49" t="s">
        <v>22</v>
      </c>
      <c r="C463" s="49"/>
      <c r="D463" s="49"/>
      <c r="E463" s="49"/>
    </row>
    <row r="464" spans="1:5" ht="44.25" customHeight="1" x14ac:dyDescent="0.2">
      <c r="A464" s="48" t="s">
        <v>26</v>
      </c>
      <c r="B464" s="50" t="s">
        <v>98</v>
      </c>
      <c r="C464" s="50"/>
      <c r="D464" s="50"/>
      <c r="E464" s="50"/>
    </row>
    <row r="465" spans="1:5" ht="45.75" customHeight="1" x14ac:dyDescent="0.2">
      <c r="A465" s="48"/>
      <c r="B465" s="49" t="s">
        <v>190</v>
      </c>
      <c r="C465" s="49"/>
      <c r="D465" s="49"/>
      <c r="E465" s="49"/>
    </row>
    <row r="466" spans="1:5" ht="12.75" customHeight="1" x14ac:dyDescent="0.2">
      <c r="A466" s="48"/>
      <c r="B466" s="36" t="s">
        <v>4</v>
      </c>
      <c r="C466" s="32">
        <f t="shared" ref="C466" si="119">SUM(C467:C470)</f>
        <v>6000</v>
      </c>
      <c r="D466" s="32"/>
      <c r="E466" s="32"/>
    </row>
    <row r="467" spans="1:5" ht="12.75" customHeight="1" x14ac:dyDescent="0.2">
      <c r="A467" s="48"/>
      <c r="B467" s="36" t="s">
        <v>0</v>
      </c>
      <c r="C467" s="31"/>
      <c r="D467" s="31"/>
      <c r="E467" s="31"/>
    </row>
    <row r="468" spans="1:5" ht="12.75" customHeight="1" x14ac:dyDescent="0.2">
      <c r="A468" s="48"/>
      <c r="B468" s="36" t="s">
        <v>1</v>
      </c>
      <c r="C468" s="31">
        <v>5880</v>
      </c>
      <c r="D468" s="31"/>
      <c r="E468" s="31"/>
    </row>
    <row r="469" spans="1:5" s="5" customFormat="1" ht="12.75" customHeight="1" x14ac:dyDescent="0.2">
      <c r="A469" s="48"/>
      <c r="B469" s="36" t="s">
        <v>2</v>
      </c>
      <c r="C469" s="31">
        <v>120</v>
      </c>
      <c r="D469" s="31"/>
      <c r="E469" s="31"/>
    </row>
    <row r="470" spans="1:5" x14ac:dyDescent="0.2">
      <c r="A470" s="48"/>
      <c r="B470" s="36" t="s">
        <v>3</v>
      </c>
      <c r="C470" s="31"/>
      <c r="D470" s="31"/>
      <c r="E470" s="31"/>
    </row>
    <row r="471" spans="1:5" x14ac:dyDescent="0.2">
      <c r="A471" s="48" t="s">
        <v>147</v>
      </c>
      <c r="B471" s="49" t="s">
        <v>22</v>
      </c>
      <c r="C471" s="49"/>
      <c r="D471" s="49"/>
      <c r="E471" s="49"/>
    </row>
    <row r="472" spans="1:5" ht="48.75" customHeight="1" x14ac:dyDescent="0.2">
      <c r="A472" s="48" t="s">
        <v>26</v>
      </c>
      <c r="B472" s="50" t="s">
        <v>98</v>
      </c>
      <c r="C472" s="50"/>
      <c r="D472" s="50"/>
      <c r="E472" s="50"/>
    </row>
    <row r="473" spans="1:5" ht="48.75" customHeight="1" x14ac:dyDescent="0.2">
      <c r="A473" s="48"/>
      <c r="B473" s="49" t="s">
        <v>191</v>
      </c>
      <c r="C473" s="49"/>
      <c r="D473" s="49"/>
      <c r="E473" s="49"/>
    </row>
    <row r="474" spans="1:5" ht="12.75" customHeight="1" x14ac:dyDescent="0.2">
      <c r="A474" s="48"/>
      <c r="B474" s="36" t="s">
        <v>4</v>
      </c>
      <c r="C474" s="32">
        <f t="shared" ref="C474" si="120">SUM(C475:C478)</f>
        <v>18142.217000000001</v>
      </c>
      <c r="D474" s="32"/>
      <c r="E474" s="32"/>
    </row>
    <row r="475" spans="1:5" ht="12.75" customHeight="1" x14ac:dyDescent="0.2">
      <c r="A475" s="48"/>
      <c r="B475" s="36" t="s">
        <v>0</v>
      </c>
      <c r="C475" s="31"/>
      <c r="D475" s="31"/>
      <c r="E475" s="31"/>
    </row>
    <row r="476" spans="1:5" ht="12.75" customHeight="1" x14ac:dyDescent="0.2">
      <c r="A476" s="48"/>
      <c r="B476" s="36" t="s">
        <v>1</v>
      </c>
      <c r="C476" s="31">
        <v>18000</v>
      </c>
      <c r="D476" s="31"/>
      <c r="E476" s="31"/>
    </row>
    <row r="477" spans="1:5" s="8" customFormat="1" ht="12.75" customHeight="1" x14ac:dyDescent="0.2">
      <c r="A477" s="48"/>
      <c r="B477" s="36" t="s">
        <v>2</v>
      </c>
      <c r="C477" s="31">
        <v>142.21700000000001</v>
      </c>
      <c r="D477" s="31"/>
      <c r="E477" s="31"/>
    </row>
    <row r="478" spans="1:5" s="10" customFormat="1" x14ac:dyDescent="0.2">
      <c r="A478" s="48"/>
      <c r="B478" s="36" t="s">
        <v>3</v>
      </c>
      <c r="C478" s="31"/>
      <c r="D478" s="31"/>
      <c r="E478" s="31"/>
    </row>
    <row r="479" spans="1:5" s="10" customFormat="1" ht="15" customHeight="1" x14ac:dyDescent="0.2">
      <c r="A479" s="48" t="s">
        <v>148</v>
      </c>
      <c r="B479" s="49" t="s">
        <v>22</v>
      </c>
      <c r="C479" s="49"/>
      <c r="D479" s="49"/>
      <c r="E479" s="49"/>
    </row>
    <row r="480" spans="1:5" s="10" customFormat="1" ht="43.5" customHeight="1" x14ac:dyDescent="0.2">
      <c r="A480" s="48"/>
      <c r="B480" s="50" t="s">
        <v>98</v>
      </c>
      <c r="C480" s="50"/>
      <c r="D480" s="50"/>
      <c r="E480" s="50"/>
    </row>
    <row r="481" spans="1:5" s="10" customFormat="1" ht="30" customHeight="1" x14ac:dyDescent="0.2">
      <c r="A481" s="48"/>
      <c r="B481" s="49" t="s">
        <v>231</v>
      </c>
      <c r="C481" s="49"/>
      <c r="D481" s="49"/>
      <c r="E481" s="49"/>
    </row>
    <row r="482" spans="1:5" s="10" customFormat="1" ht="12.75" customHeight="1" x14ac:dyDescent="0.2">
      <c r="A482" s="48"/>
      <c r="B482" s="36" t="s">
        <v>4</v>
      </c>
      <c r="C482" s="32">
        <f t="shared" ref="C482" si="121">C483+C484+C485+C486+C487</f>
        <v>363686.6</v>
      </c>
      <c r="D482" s="32"/>
      <c r="E482" s="32"/>
    </row>
    <row r="483" spans="1:5" s="10" customFormat="1" ht="12.75" customHeight="1" x14ac:dyDescent="0.2">
      <c r="A483" s="48"/>
      <c r="B483" s="36" t="s">
        <v>0</v>
      </c>
      <c r="C483" s="31"/>
      <c r="D483" s="31"/>
      <c r="E483" s="31"/>
    </row>
    <row r="484" spans="1:5" s="10" customFormat="1" ht="12.75" customHeight="1" x14ac:dyDescent="0.2">
      <c r="A484" s="48"/>
      <c r="B484" s="36" t="s">
        <v>1</v>
      </c>
      <c r="C484" s="31">
        <v>38000</v>
      </c>
      <c r="D484" s="31"/>
      <c r="E484" s="31"/>
    </row>
    <row r="485" spans="1:5" s="11" customFormat="1" ht="22.5" customHeight="1" x14ac:dyDescent="0.2">
      <c r="A485" s="48"/>
      <c r="B485" s="36" t="s">
        <v>2</v>
      </c>
      <c r="C485" s="31">
        <v>64305.203999999998</v>
      </c>
      <c r="D485" s="31"/>
      <c r="E485" s="31"/>
    </row>
    <row r="486" spans="1:5" s="11" customFormat="1" ht="39.75" customHeight="1" x14ac:dyDescent="0.2">
      <c r="A486" s="48"/>
      <c r="B486" s="36" t="s">
        <v>232</v>
      </c>
      <c r="C486" s="31">
        <v>68394.186000000002</v>
      </c>
      <c r="D486" s="31"/>
      <c r="E486" s="31"/>
    </row>
    <row r="487" spans="1:5" s="5" customFormat="1" ht="25.5" x14ac:dyDescent="0.2">
      <c r="A487" s="48"/>
      <c r="B487" s="36" t="s">
        <v>233</v>
      </c>
      <c r="C487" s="31">
        <v>192987.21</v>
      </c>
      <c r="D487" s="31"/>
      <c r="E487" s="31"/>
    </row>
    <row r="488" spans="1:5" s="5" customFormat="1" x14ac:dyDescent="0.2">
      <c r="A488" s="75" t="s">
        <v>38</v>
      </c>
      <c r="B488" s="50" t="s">
        <v>65</v>
      </c>
      <c r="C488" s="50"/>
      <c r="D488" s="50"/>
      <c r="E488" s="50"/>
    </row>
    <row r="489" spans="1:5" s="5" customFormat="1" x14ac:dyDescent="0.2">
      <c r="A489" s="75"/>
      <c r="B489" s="76" t="s">
        <v>4</v>
      </c>
      <c r="C489" s="35">
        <f>SUM(C490:C493)</f>
        <v>2541113.8797500003</v>
      </c>
      <c r="D489" s="35">
        <f t="shared" ref="D489" si="122">SUM(D490:D493)</f>
        <v>1277789.8262000002</v>
      </c>
      <c r="E489" s="35">
        <f t="shared" ref="E489" si="123">SUM(E490:E493)</f>
        <v>1248263.45</v>
      </c>
    </row>
    <row r="490" spans="1:5" s="5" customFormat="1" x14ac:dyDescent="0.2">
      <c r="A490" s="75"/>
      <c r="B490" s="76" t="s">
        <v>0</v>
      </c>
      <c r="C490" s="35">
        <f t="shared" ref="C490:E490" si="124">C498+C506+C514+C522+C530+C538+C546+C554+C562+C570+C578+C586+C594+C602+C610+C618+C626+C634+C642+C650+C658+C666+C674+C682</f>
        <v>2120169.9501999998</v>
      </c>
      <c r="D490" s="35">
        <f t="shared" si="124"/>
        <v>1179233.3900000001</v>
      </c>
      <c r="E490" s="35">
        <f t="shared" si="124"/>
        <v>1185850.28</v>
      </c>
    </row>
    <row r="491" spans="1:5" s="5" customFormat="1" ht="12.75" customHeight="1" x14ac:dyDescent="0.2">
      <c r="A491" s="75"/>
      <c r="B491" s="76" t="s">
        <v>1</v>
      </c>
      <c r="C491" s="35">
        <f>C499+C507+C515+C523+C531+C539+C547+C555+C563+C571+C579+C587+C595+C603+C611+C619+C627+C635+C643+C651+C659+C667+C675+C683</f>
        <v>419366.72955000005</v>
      </c>
      <c r="D491" s="35">
        <f t="shared" ref="C491:E493" si="125">D499+D507+D515+D523+D531+D539+D547+D555+D563+D571+D579+D587+D595+D603+D611+D619+D627+D635+D643+D651+D659+D667+D675+D683</f>
        <v>98556.436200000011</v>
      </c>
      <c r="E491" s="35">
        <f t="shared" si="125"/>
        <v>62413.17</v>
      </c>
    </row>
    <row r="492" spans="1:5" s="5" customFormat="1" ht="12.75" customHeight="1" x14ac:dyDescent="0.2">
      <c r="A492" s="75"/>
      <c r="B492" s="76" t="s">
        <v>2</v>
      </c>
      <c r="C492" s="35">
        <f t="shared" si="125"/>
        <v>1577.2</v>
      </c>
      <c r="D492" s="35">
        <f t="shared" si="125"/>
        <v>0</v>
      </c>
      <c r="E492" s="35">
        <f t="shared" si="125"/>
        <v>0</v>
      </c>
    </row>
    <row r="493" spans="1:5" ht="12.75" customHeight="1" x14ac:dyDescent="0.2">
      <c r="A493" s="75"/>
      <c r="B493" s="76" t="s">
        <v>3</v>
      </c>
      <c r="C493" s="35">
        <f t="shared" si="125"/>
        <v>0</v>
      </c>
      <c r="D493" s="35">
        <f t="shared" si="125"/>
        <v>0</v>
      </c>
      <c r="E493" s="35">
        <f t="shared" si="125"/>
        <v>0</v>
      </c>
    </row>
    <row r="494" spans="1:5" ht="12.75" customHeight="1" x14ac:dyDescent="0.2">
      <c r="A494" s="48" t="s">
        <v>149</v>
      </c>
      <c r="B494" s="49" t="s">
        <v>40</v>
      </c>
      <c r="C494" s="49"/>
      <c r="D494" s="49"/>
      <c r="E494" s="49"/>
    </row>
    <row r="495" spans="1:5" ht="25.5" customHeight="1" x14ac:dyDescent="0.2">
      <c r="A495" s="48" t="s">
        <v>26</v>
      </c>
      <c r="B495" s="50" t="s">
        <v>66</v>
      </c>
      <c r="C495" s="50"/>
      <c r="D495" s="50"/>
      <c r="E495" s="50"/>
    </row>
    <row r="496" spans="1:5" ht="32.25" customHeight="1" x14ac:dyDescent="0.2">
      <c r="A496" s="48"/>
      <c r="B496" s="43" t="s">
        <v>195</v>
      </c>
      <c r="C496" s="43"/>
      <c r="D496" s="43"/>
      <c r="E496" s="43"/>
    </row>
    <row r="497" spans="1:6" ht="12.75" customHeight="1" x14ac:dyDescent="0.2">
      <c r="A497" s="48"/>
      <c r="B497" s="36" t="s">
        <v>4</v>
      </c>
      <c r="C497" s="31">
        <f t="shared" ref="C497" si="126">SUM(C498:C501)</f>
        <v>0</v>
      </c>
      <c r="D497" s="31">
        <f t="shared" ref="D497" si="127">SUM(D498:D501)</f>
        <v>0</v>
      </c>
      <c r="E497" s="31">
        <f t="shared" ref="E497" si="128">SUM(E498:E501)</f>
        <v>800000</v>
      </c>
    </row>
    <row r="498" spans="1:6" ht="12.75" customHeight="1" x14ac:dyDescent="0.2">
      <c r="A498" s="48"/>
      <c r="B498" s="36" t="s">
        <v>0</v>
      </c>
      <c r="C498" s="31">
        <v>0</v>
      </c>
      <c r="D498" s="31">
        <v>0</v>
      </c>
      <c r="E498" s="31">
        <v>760000</v>
      </c>
    </row>
    <row r="499" spans="1:6" ht="12.75" customHeight="1" x14ac:dyDescent="0.2">
      <c r="A499" s="48"/>
      <c r="B499" s="36" t="s">
        <v>1</v>
      </c>
      <c r="C499" s="31">
        <v>0</v>
      </c>
      <c r="D499" s="31">
        <v>0</v>
      </c>
      <c r="E499" s="31">
        <v>40000</v>
      </c>
    </row>
    <row r="500" spans="1:6" s="5" customFormat="1" ht="12.75" customHeight="1" x14ac:dyDescent="0.2">
      <c r="A500" s="48"/>
      <c r="B500" s="36" t="s">
        <v>2</v>
      </c>
      <c r="C500" s="31"/>
      <c r="D500" s="31"/>
      <c r="E500" s="31"/>
    </row>
    <row r="501" spans="1:6" s="5" customFormat="1" ht="12.75" customHeight="1" x14ac:dyDescent="0.2">
      <c r="A501" s="48"/>
      <c r="B501" s="36" t="s">
        <v>3</v>
      </c>
      <c r="C501" s="31"/>
      <c r="D501" s="31"/>
      <c r="E501" s="31"/>
    </row>
    <row r="502" spans="1:6" s="5" customFormat="1" ht="12.75" customHeight="1" x14ac:dyDescent="0.2">
      <c r="A502" s="48" t="s">
        <v>150</v>
      </c>
      <c r="B502" s="49" t="s">
        <v>40</v>
      </c>
      <c r="C502" s="49"/>
      <c r="D502" s="49"/>
      <c r="E502" s="49"/>
    </row>
    <row r="503" spans="1:6" s="5" customFormat="1" ht="24.75" customHeight="1" x14ac:dyDescent="0.2">
      <c r="A503" s="48" t="s">
        <v>26</v>
      </c>
      <c r="B503" s="50" t="s">
        <v>66</v>
      </c>
      <c r="C503" s="50"/>
      <c r="D503" s="50"/>
      <c r="E503" s="50"/>
      <c r="F503" s="1"/>
    </row>
    <row r="504" spans="1:6" ht="30" customHeight="1" x14ac:dyDescent="0.2">
      <c r="A504" s="48"/>
      <c r="B504" s="43" t="s">
        <v>112</v>
      </c>
      <c r="C504" s="43"/>
      <c r="D504" s="43"/>
      <c r="E504" s="43"/>
    </row>
    <row r="505" spans="1:6" ht="12.75" customHeight="1" x14ac:dyDescent="0.2">
      <c r="A505" s="48"/>
      <c r="B505" s="36" t="s">
        <v>4</v>
      </c>
      <c r="C505" s="31">
        <f t="shared" ref="C505" si="129">SUM(C506:C509)</f>
        <v>5000</v>
      </c>
      <c r="D505" s="31">
        <f t="shared" ref="D505" si="130">SUM(D506:D509)</f>
        <v>450000</v>
      </c>
      <c r="E505" s="31">
        <f t="shared" ref="E505" si="131">SUM(E506:E509)</f>
        <v>448263.45</v>
      </c>
    </row>
    <row r="506" spans="1:6" ht="12.75" customHeight="1" x14ac:dyDescent="0.2">
      <c r="A506" s="48"/>
      <c r="B506" s="36" t="s">
        <v>0</v>
      </c>
      <c r="C506" s="31">
        <v>0</v>
      </c>
      <c r="D506" s="31">
        <v>450000</v>
      </c>
      <c r="E506" s="31">
        <v>425850.28</v>
      </c>
    </row>
    <row r="507" spans="1:6" ht="12.75" customHeight="1" x14ac:dyDescent="0.2">
      <c r="A507" s="48"/>
      <c r="B507" s="36" t="s">
        <v>1</v>
      </c>
      <c r="C507" s="31">
        <v>5000</v>
      </c>
      <c r="D507" s="31">
        <v>0</v>
      </c>
      <c r="E507" s="31">
        <v>22413.17</v>
      </c>
    </row>
    <row r="508" spans="1:6" ht="12.75" customHeight="1" x14ac:dyDescent="0.2">
      <c r="A508" s="48"/>
      <c r="B508" s="36" t="s">
        <v>2</v>
      </c>
      <c r="C508" s="31"/>
      <c r="D508" s="31"/>
      <c r="E508" s="31"/>
    </row>
    <row r="509" spans="1:6" ht="12.75" customHeight="1" x14ac:dyDescent="0.2">
      <c r="A509" s="48"/>
      <c r="B509" s="36" t="s">
        <v>3</v>
      </c>
      <c r="C509" s="31"/>
      <c r="D509" s="31"/>
      <c r="E509" s="31"/>
    </row>
    <row r="510" spans="1:6" ht="12.75" customHeight="1" x14ac:dyDescent="0.2">
      <c r="A510" s="48" t="s">
        <v>151</v>
      </c>
      <c r="B510" s="49" t="s">
        <v>40</v>
      </c>
      <c r="C510" s="49"/>
      <c r="D510" s="49"/>
      <c r="E510" s="49"/>
    </row>
    <row r="511" spans="1:6" ht="24.75" customHeight="1" x14ac:dyDescent="0.2">
      <c r="A511" s="48" t="s">
        <v>26</v>
      </c>
      <c r="B511" s="50" t="s">
        <v>66</v>
      </c>
      <c r="C511" s="50"/>
      <c r="D511" s="50"/>
      <c r="E511" s="50"/>
    </row>
    <row r="512" spans="1:6" ht="31.5" customHeight="1" x14ac:dyDescent="0.2">
      <c r="A512" s="48"/>
      <c r="B512" s="43" t="s">
        <v>99</v>
      </c>
      <c r="C512" s="43"/>
      <c r="D512" s="43"/>
      <c r="E512" s="43"/>
    </row>
    <row r="513" spans="1:5" ht="12.75" customHeight="1" x14ac:dyDescent="0.2">
      <c r="A513" s="48"/>
      <c r="B513" s="36" t="s">
        <v>4</v>
      </c>
      <c r="C513" s="31">
        <f t="shared" ref="C513" si="132">SUM(C514:C517)</f>
        <v>502182.45299999998</v>
      </c>
      <c r="D513" s="31"/>
      <c r="E513" s="31"/>
    </row>
    <row r="514" spans="1:5" ht="12.75" customHeight="1" x14ac:dyDescent="0.2">
      <c r="A514" s="48"/>
      <c r="B514" s="36" t="s">
        <v>0</v>
      </c>
      <c r="C514" s="31">
        <v>462000</v>
      </c>
      <c r="D514" s="31"/>
      <c r="E514" s="31"/>
    </row>
    <row r="515" spans="1:5" ht="12.75" customHeight="1" x14ac:dyDescent="0.2">
      <c r="A515" s="48"/>
      <c r="B515" s="36" t="s">
        <v>1</v>
      </c>
      <c r="C515" s="31">
        <v>40182.453000000001</v>
      </c>
      <c r="D515" s="31"/>
      <c r="E515" s="31"/>
    </row>
    <row r="516" spans="1:5" ht="12.75" customHeight="1" x14ac:dyDescent="0.2">
      <c r="A516" s="48"/>
      <c r="B516" s="36" t="s">
        <v>2</v>
      </c>
      <c r="C516" s="31"/>
      <c r="D516" s="31"/>
      <c r="E516" s="31"/>
    </row>
    <row r="517" spans="1:5" ht="12.75" customHeight="1" x14ac:dyDescent="0.2">
      <c r="A517" s="48"/>
      <c r="B517" s="36" t="s">
        <v>3</v>
      </c>
      <c r="C517" s="31"/>
      <c r="D517" s="31"/>
      <c r="E517" s="31"/>
    </row>
    <row r="518" spans="1:5" ht="12.75" customHeight="1" x14ac:dyDescent="0.2">
      <c r="A518" s="48" t="s">
        <v>152</v>
      </c>
      <c r="B518" s="49" t="s">
        <v>40</v>
      </c>
      <c r="C518" s="49"/>
      <c r="D518" s="49"/>
      <c r="E518" s="49"/>
    </row>
    <row r="519" spans="1:5" ht="25.5" customHeight="1" x14ac:dyDescent="0.2">
      <c r="A519" s="48" t="s">
        <v>26</v>
      </c>
      <c r="B519" s="50" t="s">
        <v>66</v>
      </c>
      <c r="C519" s="50"/>
      <c r="D519" s="50"/>
      <c r="E519" s="50"/>
    </row>
    <row r="520" spans="1:5" ht="30.75" customHeight="1" x14ac:dyDescent="0.2">
      <c r="A520" s="48"/>
      <c r="B520" s="43" t="s">
        <v>100</v>
      </c>
      <c r="C520" s="43"/>
      <c r="D520" s="43"/>
      <c r="E520" s="43"/>
    </row>
    <row r="521" spans="1:5" ht="12.75" customHeight="1" x14ac:dyDescent="0.2">
      <c r="A521" s="48"/>
      <c r="B521" s="36" t="s">
        <v>4</v>
      </c>
      <c r="C521" s="31">
        <f t="shared" ref="C521" si="133">SUM(C522:C525)</f>
        <v>450667.125</v>
      </c>
      <c r="D521" s="31"/>
      <c r="E521" s="31"/>
    </row>
    <row r="522" spans="1:5" ht="12.75" customHeight="1" x14ac:dyDescent="0.2">
      <c r="A522" s="48"/>
      <c r="B522" s="36" t="s">
        <v>0</v>
      </c>
      <c r="C522" s="31">
        <v>415000</v>
      </c>
      <c r="D522" s="31"/>
      <c r="E522" s="31"/>
    </row>
    <row r="523" spans="1:5" ht="12.75" customHeight="1" x14ac:dyDescent="0.2">
      <c r="A523" s="48"/>
      <c r="B523" s="36" t="s">
        <v>1</v>
      </c>
      <c r="C523" s="31">
        <v>35667.125</v>
      </c>
      <c r="D523" s="31"/>
      <c r="E523" s="31"/>
    </row>
    <row r="524" spans="1:5" ht="12.75" customHeight="1" x14ac:dyDescent="0.2">
      <c r="A524" s="48"/>
      <c r="B524" s="36" t="s">
        <v>2</v>
      </c>
      <c r="C524" s="31"/>
      <c r="D524" s="31"/>
      <c r="E524" s="31"/>
    </row>
    <row r="525" spans="1:5" ht="12.75" customHeight="1" x14ac:dyDescent="0.2">
      <c r="A525" s="48"/>
      <c r="B525" s="36" t="s">
        <v>3</v>
      </c>
      <c r="C525" s="31"/>
      <c r="D525" s="31"/>
      <c r="E525" s="31"/>
    </row>
    <row r="526" spans="1:5" ht="12.75" customHeight="1" x14ac:dyDescent="0.2">
      <c r="A526" s="48" t="s">
        <v>153</v>
      </c>
      <c r="B526" s="49" t="s">
        <v>40</v>
      </c>
      <c r="C526" s="49"/>
      <c r="D526" s="49"/>
      <c r="E526" s="49"/>
    </row>
    <row r="527" spans="1:5" ht="27" customHeight="1" x14ac:dyDescent="0.2">
      <c r="A527" s="48" t="s">
        <v>26</v>
      </c>
      <c r="B527" s="50" t="s">
        <v>66</v>
      </c>
      <c r="C527" s="50"/>
      <c r="D527" s="50"/>
      <c r="E527" s="50"/>
    </row>
    <row r="528" spans="1:5" ht="30" customHeight="1" x14ac:dyDescent="0.2">
      <c r="A528" s="48"/>
      <c r="B528" s="43" t="s">
        <v>101</v>
      </c>
      <c r="C528" s="43"/>
      <c r="D528" s="43"/>
      <c r="E528" s="43"/>
    </row>
    <row r="529" spans="1:5" ht="12.75" customHeight="1" x14ac:dyDescent="0.2">
      <c r="A529" s="48"/>
      <c r="B529" s="36" t="s">
        <v>4</v>
      </c>
      <c r="C529" s="31">
        <f t="shared" ref="C529" si="134">SUM(C530:C533)</f>
        <v>409008.25699999998</v>
      </c>
      <c r="D529" s="31"/>
      <c r="E529" s="31"/>
    </row>
    <row r="530" spans="1:5" ht="12.75" customHeight="1" x14ac:dyDescent="0.2">
      <c r="A530" s="48"/>
      <c r="B530" s="36" t="s">
        <v>0</v>
      </c>
      <c r="C530" s="31">
        <v>377000</v>
      </c>
      <c r="D530" s="31"/>
      <c r="E530" s="31"/>
    </row>
    <row r="531" spans="1:5" ht="12.75" customHeight="1" x14ac:dyDescent="0.2">
      <c r="A531" s="48"/>
      <c r="B531" s="36" t="s">
        <v>1</v>
      </c>
      <c r="C531" s="31">
        <v>32008.257000000001</v>
      </c>
      <c r="D531" s="31"/>
      <c r="E531" s="31"/>
    </row>
    <row r="532" spans="1:5" ht="12.75" customHeight="1" x14ac:dyDescent="0.2">
      <c r="A532" s="48"/>
      <c r="B532" s="36" t="s">
        <v>2</v>
      </c>
      <c r="C532" s="31"/>
      <c r="D532" s="31"/>
      <c r="E532" s="31"/>
    </row>
    <row r="533" spans="1:5" ht="12.75" customHeight="1" x14ac:dyDescent="0.2">
      <c r="A533" s="48"/>
      <c r="B533" s="36" t="s">
        <v>3</v>
      </c>
      <c r="C533" s="31"/>
      <c r="D533" s="31"/>
      <c r="E533" s="31"/>
    </row>
    <row r="534" spans="1:5" ht="12.75" customHeight="1" x14ac:dyDescent="0.2">
      <c r="A534" s="48" t="s">
        <v>154</v>
      </c>
      <c r="B534" s="49" t="s">
        <v>40</v>
      </c>
      <c r="C534" s="49"/>
      <c r="D534" s="49"/>
      <c r="E534" s="49"/>
    </row>
    <row r="535" spans="1:5" ht="35.25" customHeight="1" x14ac:dyDescent="0.2">
      <c r="A535" s="48" t="s">
        <v>26</v>
      </c>
      <c r="B535" s="50" t="s">
        <v>66</v>
      </c>
      <c r="C535" s="50"/>
      <c r="D535" s="50"/>
      <c r="E535" s="50"/>
    </row>
    <row r="536" spans="1:5" ht="27.75" customHeight="1" x14ac:dyDescent="0.2">
      <c r="A536" s="48"/>
      <c r="B536" s="43" t="s">
        <v>102</v>
      </c>
      <c r="C536" s="43"/>
      <c r="D536" s="43"/>
      <c r="E536" s="43"/>
    </row>
    <row r="537" spans="1:5" ht="12.75" customHeight="1" x14ac:dyDescent="0.2">
      <c r="A537" s="48"/>
      <c r="B537" s="36" t="s">
        <v>4</v>
      </c>
      <c r="C537" s="31">
        <f t="shared" ref="C537" si="135">SUM(C538:C541)</f>
        <v>374812.62300000002</v>
      </c>
      <c r="D537" s="31"/>
      <c r="E537" s="31"/>
    </row>
    <row r="538" spans="1:5" ht="12.75" customHeight="1" x14ac:dyDescent="0.2">
      <c r="A538" s="48"/>
      <c r="B538" s="36" t="s">
        <v>0</v>
      </c>
      <c r="C538" s="31">
        <v>346000</v>
      </c>
      <c r="D538" s="31"/>
      <c r="E538" s="31"/>
    </row>
    <row r="539" spans="1:5" ht="12.75" customHeight="1" x14ac:dyDescent="0.2">
      <c r="A539" s="48"/>
      <c r="B539" s="36" t="s">
        <v>1</v>
      </c>
      <c r="C539" s="31">
        <v>28812.623</v>
      </c>
      <c r="D539" s="31"/>
      <c r="E539" s="31"/>
    </row>
    <row r="540" spans="1:5" ht="12.75" customHeight="1" x14ac:dyDescent="0.2">
      <c r="A540" s="48"/>
      <c r="B540" s="36" t="s">
        <v>2</v>
      </c>
      <c r="C540" s="31"/>
      <c r="D540" s="31"/>
      <c r="E540" s="31"/>
    </row>
    <row r="541" spans="1:5" ht="12.75" customHeight="1" x14ac:dyDescent="0.2">
      <c r="A541" s="48"/>
      <c r="B541" s="36" t="s">
        <v>3</v>
      </c>
      <c r="C541" s="31"/>
      <c r="D541" s="31"/>
      <c r="E541" s="31"/>
    </row>
    <row r="542" spans="1:5" ht="12.75" customHeight="1" x14ac:dyDescent="0.2">
      <c r="A542" s="48" t="s">
        <v>155</v>
      </c>
      <c r="B542" s="49" t="s">
        <v>40</v>
      </c>
      <c r="C542" s="49"/>
      <c r="D542" s="49"/>
      <c r="E542" s="49"/>
    </row>
    <row r="543" spans="1:5" ht="24.75" customHeight="1" x14ac:dyDescent="0.2">
      <c r="A543" s="48" t="s">
        <v>26</v>
      </c>
      <c r="B543" s="50" t="s">
        <v>66</v>
      </c>
      <c r="C543" s="50"/>
      <c r="D543" s="50"/>
      <c r="E543" s="50"/>
    </row>
    <row r="544" spans="1:5" ht="42.75" customHeight="1" x14ac:dyDescent="0.2">
      <c r="A544" s="48"/>
      <c r="B544" s="43" t="s">
        <v>196</v>
      </c>
      <c r="C544" s="43"/>
      <c r="D544" s="43"/>
      <c r="E544" s="43"/>
    </row>
    <row r="545" spans="1:5" ht="12.75" customHeight="1" x14ac:dyDescent="0.2">
      <c r="A545" s="48"/>
      <c r="B545" s="36" t="s">
        <v>4</v>
      </c>
      <c r="C545" s="31">
        <f t="shared" ref="C545" si="136">SUM(C546:C549)</f>
        <v>547547.31599999999</v>
      </c>
      <c r="D545" s="31">
        <f t="shared" ref="D545" si="137">SUM(D546:D549)</f>
        <v>349233.39</v>
      </c>
      <c r="E545" s="31"/>
    </row>
    <row r="546" spans="1:5" ht="12.75" customHeight="1" x14ac:dyDescent="0.2">
      <c r="A546" s="48"/>
      <c r="B546" s="36" t="s">
        <v>0</v>
      </c>
      <c r="C546" s="31">
        <v>520169.95019999996</v>
      </c>
      <c r="D546" s="31">
        <v>349233.39</v>
      </c>
      <c r="E546" s="31"/>
    </row>
    <row r="547" spans="1:5" ht="12.75" customHeight="1" x14ac:dyDescent="0.2">
      <c r="A547" s="48"/>
      <c r="B547" s="36" t="s">
        <v>1</v>
      </c>
      <c r="C547" s="31">
        <v>27377.3658</v>
      </c>
      <c r="D547" s="31">
        <v>0</v>
      </c>
      <c r="E547" s="31"/>
    </row>
    <row r="548" spans="1:5" ht="12.75" customHeight="1" x14ac:dyDescent="0.2">
      <c r="A548" s="48"/>
      <c r="B548" s="36" t="s">
        <v>2</v>
      </c>
      <c r="C548" s="31"/>
      <c r="D548" s="31"/>
      <c r="E548" s="31"/>
    </row>
    <row r="549" spans="1:5" ht="12.75" customHeight="1" x14ac:dyDescent="0.2">
      <c r="A549" s="48"/>
      <c r="B549" s="36" t="s">
        <v>3</v>
      </c>
      <c r="C549" s="31"/>
      <c r="D549" s="31"/>
      <c r="E549" s="31"/>
    </row>
    <row r="550" spans="1:5" ht="12.75" customHeight="1" x14ac:dyDescent="0.2">
      <c r="A550" s="48" t="s">
        <v>156</v>
      </c>
      <c r="B550" s="49" t="s">
        <v>40</v>
      </c>
      <c r="C550" s="49"/>
      <c r="D550" s="49"/>
      <c r="E550" s="49"/>
    </row>
    <row r="551" spans="1:5" ht="30" customHeight="1" x14ac:dyDescent="0.2">
      <c r="A551" s="48" t="s">
        <v>26</v>
      </c>
      <c r="B551" s="50" t="s">
        <v>67</v>
      </c>
      <c r="C551" s="50"/>
      <c r="D551" s="50"/>
      <c r="E551" s="50"/>
    </row>
    <row r="552" spans="1:5" ht="12.75" customHeight="1" x14ac:dyDescent="0.2">
      <c r="A552" s="48"/>
      <c r="B552" s="43" t="s">
        <v>194</v>
      </c>
      <c r="C552" s="43"/>
      <c r="D552" s="43"/>
      <c r="E552" s="43"/>
    </row>
    <row r="553" spans="1:5" ht="12.75" customHeight="1" x14ac:dyDescent="0.2">
      <c r="A553" s="48"/>
      <c r="B553" s="36" t="s">
        <v>4</v>
      </c>
      <c r="C553" s="31">
        <f t="shared" ref="C553" si="138">SUM(C554:C557)</f>
        <v>14000</v>
      </c>
      <c r="D553" s="31"/>
      <c r="E553" s="31"/>
    </row>
    <row r="554" spans="1:5" ht="12.75" customHeight="1" x14ac:dyDescent="0.2">
      <c r="A554" s="48"/>
      <c r="B554" s="36" t="s">
        <v>0</v>
      </c>
      <c r="C554" s="31"/>
      <c r="D554" s="31"/>
      <c r="E554" s="31"/>
    </row>
    <row r="555" spans="1:5" ht="12.75" customHeight="1" x14ac:dyDescent="0.2">
      <c r="A555" s="48"/>
      <c r="B555" s="36" t="s">
        <v>1</v>
      </c>
      <c r="C555" s="31">
        <v>14000</v>
      </c>
      <c r="D555" s="31"/>
      <c r="E555" s="31"/>
    </row>
    <row r="556" spans="1:5" ht="12.75" customHeight="1" x14ac:dyDescent="0.2">
      <c r="A556" s="48"/>
      <c r="B556" s="36" t="s">
        <v>2</v>
      </c>
      <c r="C556" s="31"/>
      <c r="D556" s="31"/>
      <c r="E556" s="31"/>
    </row>
    <row r="557" spans="1:5" s="10" customFormat="1" ht="12.75" customHeight="1" x14ac:dyDescent="0.2">
      <c r="A557" s="48"/>
      <c r="B557" s="36" t="s">
        <v>3</v>
      </c>
      <c r="C557" s="31"/>
      <c r="D557" s="31"/>
      <c r="E557" s="31"/>
    </row>
    <row r="558" spans="1:5" s="10" customFormat="1" ht="12.75" customHeight="1" x14ac:dyDescent="0.2">
      <c r="A558" s="48" t="s">
        <v>157</v>
      </c>
      <c r="B558" s="49" t="s">
        <v>40</v>
      </c>
      <c r="C558" s="49"/>
      <c r="D558" s="49"/>
      <c r="E558" s="49"/>
    </row>
    <row r="559" spans="1:5" s="10" customFormat="1" ht="12.75" customHeight="1" x14ac:dyDescent="0.2">
      <c r="A559" s="48" t="s">
        <v>26</v>
      </c>
      <c r="B559" s="50" t="s">
        <v>334</v>
      </c>
      <c r="C559" s="50"/>
      <c r="D559" s="50"/>
      <c r="E559" s="50"/>
    </row>
    <row r="560" spans="1:5" s="10" customFormat="1" ht="12.75" customHeight="1" x14ac:dyDescent="0.2">
      <c r="A560" s="48"/>
      <c r="B560" s="43" t="s">
        <v>354</v>
      </c>
      <c r="C560" s="43"/>
      <c r="D560" s="43"/>
      <c r="E560" s="43"/>
    </row>
    <row r="561" spans="1:5" s="10" customFormat="1" ht="12.75" customHeight="1" x14ac:dyDescent="0.2">
      <c r="A561" s="48"/>
      <c r="B561" s="36" t="s">
        <v>4</v>
      </c>
      <c r="C561" s="31">
        <f t="shared" ref="C561" si="139">SUM(C562:C565)</f>
        <v>20000</v>
      </c>
      <c r="D561" s="31"/>
      <c r="E561" s="31"/>
    </row>
    <row r="562" spans="1:5" s="10" customFormat="1" ht="12.75" customHeight="1" x14ac:dyDescent="0.2">
      <c r="A562" s="48"/>
      <c r="B562" s="36" t="s">
        <v>0</v>
      </c>
      <c r="C562" s="31"/>
      <c r="D562" s="31"/>
      <c r="E562" s="31"/>
    </row>
    <row r="563" spans="1:5" s="10" customFormat="1" ht="12.75" customHeight="1" x14ac:dyDescent="0.2">
      <c r="A563" s="48"/>
      <c r="B563" s="36" t="s">
        <v>1</v>
      </c>
      <c r="C563" s="31">
        <v>20000</v>
      </c>
      <c r="D563" s="31"/>
      <c r="E563" s="31"/>
    </row>
    <row r="564" spans="1:5" s="10" customFormat="1" ht="12.75" customHeight="1" x14ac:dyDescent="0.2">
      <c r="A564" s="48"/>
      <c r="B564" s="36" t="s">
        <v>2</v>
      </c>
      <c r="C564" s="31"/>
      <c r="D564" s="31"/>
      <c r="E564" s="31"/>
    </row>
    <row r="565" spans="1:5" s="10" customFormat="1" ht="12.75" customHeight="1" x14ac:dyDescent="0.2">
      <c r="A565" s="48"/>
      <c r="B565" s="36" t="s">
        <v>3</v>
      </c>
      <c r="C565" s="31"/>
      <c r="D565" s="31"/>
      <c r="E565" s="31"/>
    </row>
    <row r="566" spans="1:5" s="10" customFormat="1" ht="12.75" customHeight="1" x14ac:dyDescent="0.2">
      <c r="A566" s="48" t="s">
        <v>158</v>
      </c>
      <c r="B566" s="49" t="s">
        <v>40</v>
      </c>
      <c r="C566" s="49"/>
      <c r="D566" s="49"/>
      <c r="E566" s="49"/>
    </row>
    <row r="567" spans="1:5" s="10" customFormat="1" ht="12.75" customHeight="1" x14ac:dyDescent="0.2">
      <c r="A567" s="48" t="s">
        <v>26</v>
      </c>
      <c r="B567" s="50" t="s">
        <v>66</v>
      </c>
      <c r="C567" s="50"/>
      <c r="D567" s="50"/>
      <c r="E567" s="50"/>
    </row>
    <row r="568" spans="1:5" s="10" customFormat="1" ht="26.25" customHeight="1" x14ac:dyDescent="0.2">
      <c r="A568" s="48"/>
      <c r="B568" s="43" t="s">
        <v>336</v>
      </c>
      <c r="C568" s="43"/>
      <c r="D568" s="43"/>
      <c r="E568" s="43"/>
    </row>
    <row r="569" spans="1:5" s="10" customFormat="1" ht="12.75" customHeight="1" x14ac:dyDescent="0.2">
      <c r="A569" s="48"/>
      <c r="B569" s="36" t="s">
        <v>4</v>
      </c>
      <c r="C569" s="31">
        <f t="shared" ref="C569:D569" si="140">SUM(C570:C573)</f>
        <v>16036.986000000001</v>
      </c>
      <c r="D569" s="31">
        <f t="shared" si="140"/>
        <v>417804.859</v>
      </c>
      <c r="E569" s="31"/>
    </row>
    <row r="570" spans="1:5" s="10" customFormat="1" ht="12.75" customHeight="1" x14ac:dyDescent="0.2">
      <c r="A570" s="48"/>
      <c r="B570" s="36" t="s">
        <v>0</v>
      </c>
      <c r="C570" s="31"/>
      <c r="D570" s="31">
        <v>380000</v>
      </c>
      <c r="E570" s="31"/>
    </row>
    <row r="571" spans="1:5" s="10" customFormat="1" ht="12.75" customHeight="1" x14ac:dyDescent="0.2">
      <c r="A571" s="48"/>
      <c r="B571" s="36" t="s">
        <v>1</v>
      </c>
      <c r="C571" s="31">
        <v>16036.986000000001</v>
      </c>
      <c r="D571" s="31">
        <v>37804.858999999997</v>
      </c>
      <c r="E571" s="31"/>
    </row>
    <row r="572" spans="1:5" s="10" customFormat="1" ht="12.75" customHeight="1" x14ac:dyDescent="0.2">
      <c r="A572" s="48"/>
      <c r="B572" s="36" t="s">
        <v>2</v>
      </c>
      <c r="C572" s="31"/>
      <c r="D572" s="31"/>
      <c r="E572" s="31"/>
    </row>
    <row r="573" spans="1:5" s="10" customFormat="1" ht="12.75" customHeight="1" x14ac:dyDescent="0.2">
      <c r="A573" s="48"/>
      <c r="B573" s="36" t="s">
        <v>3</v>
      </c>
      <c r="C573" s="31"/>
      <c r="D573" s="31"/>
      <c r="E573" s="31"/>
    </row>
    <row r="574" spans="1:5" s="10" customFormat="1" ht="12.75" customHeight="1" x14ac:dyDescent="0.2">
      <c r="A574" s="48" t="s">
        <v>159</v>
      </c>
      <c r="B574" s="49" t="s">
        <v>40</v>
      </c>
      <c r="C574" s="49"/>
      <c r="D574" s="49"/>
      <c r="E574" s="49"/>
    </row>
    <row r="575" spans="1:5" s="10" customFormat="1" ht="12.75" customHeight="1" x14ac:dyDescent="0.2">
      <c r="A575" s="48" t="s">
        <v>26</v>
      </c>
      <c r="B575" s="50" t="s">
        <v>66</v>
      </c>
      <c r="C575" s="50"/>
      <c r="D575" s="50"/>
      <c r="E575" s="50"/>
    </row>
    <row r="576" spans="1:5" s="10" customFormat="1" ht="21" customHeight="1" x14ac:dyDescent="0.2">
      <c r="A576" s="48"/>
      <c r="B576" s="43" t="s">
        <v>338</v>
      </c>
      <c r="C576" s="43"/>
      <c r="D576" s="43"/>
      <c r="E576" s="43"/>
    </row>
    <row r="577" spans="1:5" s="10" customFormat="1" ht="12.75" customHeight="1" x14ac:dyDescent="0.2">
      <c r="A577" s="48"/>
      <c r="B577" s="36" t="s">
        <v>4</v>
      </c>
      <c r="C577" s="31">
        <f t="shared" ref="C577" si="141">SUM(C578:C581)</f>
        <v>93187.763999999996</v>
      </c>
      <c r="D577" s="31"/>
      <c r="E577" s="31"/>
    </row>
    <row r="578" spans="1:5" s="10" customFormat="1" ht="12.75" customHeight="1" x14ac:dyDescent="0.2">
      <c r="A578" s="48"/>
      <c r="B578" s="36" t="s">
        <v>0</v>
      </c>
      <c r="C578" s="31"/>
      <c r="D578" s="31"/>
      <c r="E578" s="31"/>
    </row>
    <row r="579" spans="1:5" s="10" customFormat="1" ht="12.75" customHeight="1" x14ac:dyDescent="0.2">
      <c r="A579" s="48"/>
      <c r="B579" s="36" t="s">
        <v>1</v>
      </c>
      <c r="C579" s="31">
        <v>93187.763999999996</v>
      </c>
      <c r="D579" s="31"/>
      <c r="E579" s="31"/>
    </row>
    <row r="580" spans="1:5" s="10" customFormat="1" ht="12.75" customHeight="1" x14ac:dyDescent="0.2">
      <c r="A580" s="48"/>
      <c r="B580" s="36" t="s">
        <v>2</v>
      </c>
      <c r="C580" s="31"/>
      <c r="D580" s="31"/>
      <c r="E580" s="31"/>
    </row>
    <row r="581" spans="1:5" s="10" customFormat="1" ht="12.75" customHeight="1" x14ac:dyDescent="0.2">
      <c r="A581" s="48"/>
      <c r="B581" s="36" t="s">
        <v>3</v>
      </c>
      <c r="C581" s="31"/>
      <c r="D581" s="31"/>
      <c r="E581" s="31"/>
    </row>
    <row r="582" spans="1:5" s="10" customFormat="1" ht="12.75" customHeight="1" x14ac:dyDescent="0.2">
      <c r="A582" s="48" t="s">
        <v>333</v>
      </c>
      <c r="B582" s="49" t="s">
        <v>40</v>
      </c>
      <c r="C582" s="49"/>
      <c r="D582" s="49"/>
      <c r="E582" s="49"/>
    </row>
    <row r="583" spans="1:5" s="10" customFormat="1" ht="27" customHeight="1" x14ac:dyDescent="0.2">
      <c r="A583" s="48" t="s">
        <v>26</v>
      </c>
      <c r="B583" s="50" t="s">
        <v>66</v>
      </c>
      <c r="C583" s="50"/>
      <c r="D583" s="50"/>
      <c r="E583" s="50"/>
    </row>
    <row r="584" spans="1:5" s="10" customFormat="1" ht="34.5" customHeight="1" x14ac:dyDescent="0.2">
      <c r="A584" s="48"/>
      <c r="B584" s="43" t="s">
        <v>340</v>
      </c>
      <c r="C584" s="43"/>
      <c r="D584" s="43"/>
      <c r="E584" s="43"/>
    </row>
    <row r="585" spans="1:5" s="10" customFormat="1" ht="12.75" customHeight="1" x14ac:dyDescent="0.2">
      <c r="A585" s="48"/>
      <c r="B585" s="36" t="s">
        <v>4</v>
      </c>
      <c r="C585" s="31">
        <f t="shared" ref="C585" si="142">SUM(C586:C589)</f>
        <v>49806.016000000003</v>
      </c>
      <c r="D585" s="31"/>
      <c r="E585" s="31"/>
    </row>
    <row r="586" spans="1:5" s="10" customFormat="1" ht="12.75" customHeight="1" x14ac:dyDescent="0.2">
      <c r="A586" s="48"/>
      <c r="B586" s="36" t="s">
        <v>0</v>
      </c>
      <c r="C586" s="31"/>
      <c r="D586" s="31"/>
      <c r="E586" s="31"/>
    </row>
    <row r="587" spans="1:5" s="10" customFormat="1" ht="12.75" customHeight="1" x14ac:dyDescent="0.2">
      <c r="A587" s="48"/>
      <c r="B587" s="36" t="s">
        <v>1</v>
      </c>
      <c r="C587" s="31">
        <v>49806.016000000003</v>
      </c>
      <c r="D587" s="31"/>
      <c r="E587" s="31"/>
    </row>
    <row r="588" spans="1:5" s="10" customFormat="1" ht="12.75" customHeight="1" x14ac:dyDescent="0.2">
      <c r="A588" s="48"/>
      <c r="B588" s="36" t="s">
        <v>2</v>
      </c>
      <c r="C588" s="31"/>
      <c r="D588" s="31"/>
      <c r="E588" s="31"/>
    </row>
    <row r="589" spans="1:5" s="10" customFormat="1" ht="12.75" customHeight="1" x14ac:dyDescent="0.2">
      <c r="A589" s="48"/>
      <c r="B589" s="36" t="s">
        <v>3</v>
      </c>
      <c r="C589" s="31"/>
      <c r="D589" s="31"/>
      <c r="E589" s="31"/>
    </row>
    <row r="590" spans="1:5" s="10" customFormat="1" ht="12.75" customHeight="1" x14ac:dyDescent="0.2">
      <c r="A590" s="48" t="s">
        <v>335</v>
      </c>
      <c r="B590" s="49" t="s">
        <v>40</v>
      </c>
      <c r="C590" s="49"/>
      <c r="D590" s="49"/>
      <c r="E590" s="49"/>
    </row>
    <row r="591" spans="1:5" s="10" customFormat="1" ht="25.5" customHeight="1" x14ac:dyDescent="0.2">
      <c r="A591" s="48" t="s">
        <v>26</v>
      </c>
      <c r="B591" s="50" t="s">
        <v>66</v>
      </c>
      <c r="C591" s="50"/>
      <c r="D591" s="50"/>
      <c r="E591" s="50"/>
    </row>
    <row r="592" spans="1:5" s="10" customFormat="1" ht="32.25" customHeight="1" x14ac:dyDescent="0.2">
      <c r="A592" s="48"/>
      <c r="B592" s="43" t="s">
        <v>342</v>
      </c>
      <c r="C592" s="43"/>
      <c r="D592" s="43"/>
      <c r="E592" s="43"/>
    </row>
    <row r="593" spans="1:5" s="10" customFormat="1" ht="12.75" customHeight="1" x14ac:dyDescent="0.2">
      <c r="A593" s="48"/>
      <c r="B593" s="36" t="s">
        <v>4</v>
      </c>
      <c r="C593" s="31">
        <f t="shared" ref="C593:D593" si="143">SUM(C594:C597)</f>
        <v>7110.4</v>
      </c>
      <c r="D593" s="31">
        <f t="shared" si="143"/>
        <v>17798.154000000002</v>
      </c>
      <c r="E593" s="31"/>
    </row>
    <row r="594" spans="1:5" s="10" customFormat="1" ht="12.75" customHeight="1" x14ac:dyDescent="0.2">
      <c r="A594" s="48"/>
      <c r="B594" s="36" t="s">
        <v>0</v>
      </c>
      <c r="C594" s="31"/>
      <c r="D594" s="31"/>
      <c r="E594" s="31"/>
    </row>
    <row r="595" spans="1:5" s="10" customFormat="1" ht="12.75" customHeight="1" x14ac:dyDescent="0.2">
      <c r="A595" s="48"/>
      <c r="B595" s="36" t="s">
        <v>1</v>
      </c>
      <c r="C595" s="31">
        <v>7110.4</v>
      </c>
      <c r="D595" s="31">
        <v>17798.154000000002</v>
      </c>
      <c r="E595" s="31"/>
    </row>
    <row r="596" spans="1:5" s="10" customFormat="1" ht="12.75" customHeight="1" x14ac:dyDescent="0.2">
      <c r="A596" s="48"/>
      <c r="B596" s="36" t="s">
        <v>2</v>
      </c>
      <c r="C596" s="31"/>
      <c r="D596" s="31"/>
      <c r="E596" s="31"/>
    </row>
    <row r="597" spans="1:5" s="10" customFormat="1" ht="12.75" customHeight="1" x14ac:dyDescent="0.2">
      <c r="A597" s="48"/>
      <c r="B597" s="36" t="s">
        <v>3</v>
      </c>
      <c r="C597" s="31"/>
      <c r="D597" s="31"/>
      <c r="E597" s="31"/>
    </row>
    <row r="598" spans="1:5" s="10" customFormat="1" ht="12.75" customHeight="1" x14ac:dyDescent="0.2">
      <c r="A598" s="48" t="s">
        <v>337</v>
      </c>
      <c r="B598" s="49" t="s">
        <v>40</v>
      </c>
      <c r="C598" s="49"/>
      <c r="D598" s="49"/>
      <c r="E598" s="49"/>
    </row>
    <row r="599" spans="1:5" s="10" customFormat="1" ht="12.75" customHeight="1" x14ac:dyDescent="0.2">
      <c r="A599" s="48" t="s">
        <v>26</v>
      </c>
      <c r="B599" s="50" t="s">
        <v>66</v>
      </c>
      <c r="C599" s="50"/>
      <c r="D599" s="50"/>
      <c r="E599" s="50"/>
    </row>
    <row r="600" spans="1:5" s="10" customFormat="1" ht="19.5" customHeight="1" x14ac:dyDescent="0.2">
      <c r="A600" s="48"/>
      <c r="B600" s="43" t="s">
        <v>344</v>
      </c>
      <c r="C600" s="43"/>
      <c r="D600" s="43"/>
      <c r="E600" s="43"/>
    </row>
    <row r="601" spans="1:5" s="10" customFormat="1" ht="12.75" customHeight="1" x14ac:dyDescent="0.2">
      <c r="A601" s="48"/>
      <c r="B601" s="36" t="s">
        <v>4</v>
      </c>
      <c r="C601" s="31">
        <f t="shared" ref="C601" si="144">SUM(C602:C605)</f>
        <v>5000</v>
      </c>
      <c r="D601" s="31"/>
      <c r="E601" s="31"/>
    </row>
    <row r="602" spans="1:5" s="10" customFormat="1" ht="12.75" customHeight="1" x14ac:dyDescent="0.2">
      <c r="A602" s="48"/>
      <c r="B602" s="36" t="s">
        <v>0</v>
      </c>
      <c r="C602" s="31"/>
      <c r="D602" s="31"/>
      <c r="E602" s="31"/>
    </row>
    <row r="603" spans="1:5" s="10" customFormat="1" ht="12.75" customHeight="1" x14ac:dyDescent="0.2">
      <c r="A603" s="48"/>
      <c r="B603" s="36" t="s">
        <v>1</v>
      </c>
      <c r="C603" s="31">
        <v>5000</v>
      </c>
      <c r="D603" s="31"/>
      <c r="E603" s="31"/>
    </row>
    <row r="604" spans="1:5" s="10" customFormat="1" ht="12.75" customHeight="1" x14ac:dyDescent="0.2">
      <c r="A604" s="48"/>
      <c r="B604" s="36" t="s">
        <v>2</v>
      </c>
      <c r="C604" s="31"/>
      <c r="D604" s="31"/>
      <c r="E604" s="31"/>
    </row>
    <row r="605" spans="1:5" s="10" customFormat="1" ht="12.75" customHeight="1" x14ac:dyDescent="0.2">
      <c r="A605" s="48"/>
      <c r="B605" s="36" t="s">
        <v>3</v>
      </c>
      <c r="C605" s="31"/>
      <c r="D605" s="31"/>
      <c r="E605" s="31"/>
    </row>
    <row r="606" spans="1:5" s="10" customFormat="1" ht="12.75" customHeight="1" x14ac:dyDescent="0.2">
      <c r="A606" s="48" t="s">
        <v>339</v>
      </c>
      <c r="B606" s="49" t="s">
        <v>40</v>
      </c>
      <c r="C606" s="49"/>
      <c r="D606" s="49"/>
      <c r="E606" s="49"/>
    </row>
    <row r="607" spans="1:5" s="10" customFormat="1" ht="12.75" customHeight="1" x14ac:dyDescent="0.2">
      <c r="A607" s="48" t="s">
        <v>26</v>
      </c>
      <c r="B607" s="50" t="s">
        <v>66</v>
      </c>
      <c r="C607" s="50"/>
      <c r="D607" s="50"/>
      <c r="E607" s="50"/>
    </row>
    <row r="608" spans="1:5" s="10" customFormat="1" ht="30" customHeight="1" x14ac:dyDescent="0.2">
      <c r="A608" s="48"/>
      <c r="B608" s="43" t="s">
        <v>346</v>
      </c>
      <c r="C608" s="43"/>
      <c r="D608" s="43"/>
      <c r="E608" s="43"/>
    </row>
    <row r="609" spans="1:5" s="10" customFormat="1" ht="12.75" customHeight="1" x14ac:dyDescent="0.2">
      <c r="A609" s="48"/>
      <c r="B609" s="36" t="s">
        <v>4</v>
      </c>
      <c r="C609" s="31">
        <f t="shared" ref="C609:D609" si="145">SUM(C610:C613)</f>
        <v>21516.923000000003</v>
      </c>
      <c r="D609" s="31">
        <f t="shared" si="145"/>
        <v>18000</v>
      </c>
      <c r="E609" s="31"/>
    </row>
    <row r="610" spans="1:5" s="10" customFormat="1" ht="12.75" customHeight="1" x14ac:dyDescent="0.2">
      <c r="A610" s="48"/>
      <c r="B610" s="36" t="s">
        <v>0</v>
      </c>
      <c r="C610" s="31"/>
      <c r="D610" s="31"/>
      <c r="E610" s="31"/>
    </row>
    <row r="611" spans="1:5" s="10" customFormat="1" ht="12.75" customHeight="1" x14ac:dyDescent="0.2">
      <c r="A611" s="48"/>
      <c r="B611" s="36" t="s">
        <v>1</v>
      </c>
      <c r="C611" s="31">
        <v>21516.923000000003</v>
      </c>
      <c r="D611" s="31">
        <v>18000</v>
      </c>
      <c r="E611" s="31"/>
    </row>
    <row r="612" spans="1:5" s="10" customFormat="1" ht="12.75" customHeight="1" x14ac:dyDescent="0.2">
      <c r="A612" s="48"/>
      <c r="B612" s="36" t="s">
        <v>2</v>
      </c>
      <c r="C612" s="31"/>
      <c r="D612" s="31"/>
      <c r="E612" s="31"/>
    </row>
    <row r="613" spans="1:5" s="10" customFormat="1" ht="12.75" customHeight="1" x14ac:dyDescent="0.2">
      <c r="A613" s="48"/>
      <c r="B613" s="36" t="s">
        <v>3</v>
      </c>
      <c r="C613" s="31"/>
      <c r="D613" s="31"/>
      <c r="E613" s="31"/>
    </row>
    <row r="614" spans="1:5" s="10" customFormat="1" ht="12.75" customHeight="1" x14ac:dyDescent="0.2">
      <c r="A614" s="48" t="s">
        <v>341</v>
      </c>
      <c r="B614" s="49" t="s">
        <v>40</v>
      </c>
      <c r="C614" s="49"/>
      <c r="D614" s="49"/>
      <c r="E614" s="49"/>
    </row>
    <row r="615" spans="1:5" s="10" customFormat="1" ht="12.75" customHeight="1" x14ac:dyDescent="0.2">
      <c r="A615" s="48" t="s">
        <v>26</v>
      </c>
      <c r="B615" s="50" t="s">
        <v>66</v>
      </c>
      <c r="C615" s="50"/>
      <c r="D615" s="50"/>
      <c r="E615" s="50"/>
    </row>
    <row r="616" spans="1:5" s="10" customFormat="1" ht="21" customHeight="1" x14ac:dyDescent="0.2">
      <c r="A616" s="48"/>
      <c r="B616" s="43" t="s">
        <v>348</v>
      </c>
      <c r="C616" s="43"/>
      <c r="D616" s="43"/>
      <c r="E616" s="43"/>
    </row>
    <row r="617" spans="1:5" s="10" customFormat="1" ht="12.75" customHeight="1" x14ac:dyDescent="0.2">
      <c r="A617" s="48"/>
      <c r="B617" s="36" t="s">
        <v>4</v>
      </c>
      <c r="C617" s="31">
        <f t="shared" ref="C617:D617" si="146">SUM(C618:C621)</f>
        <v>642.18200000000002</v>
      </c>
      <c r="D617" s="31">
        <f t="shared" si="146"/>
        <v>24953.423200000001</v>
      </c>
      <c r="E617" s="31"/>
    </row>
    <row r="618" spans="1:5" s="10" customFormat="1" ht="12.75" customHeight="1" x14ac:dyDescent="0.2">
      <c r="A618" s="48"/>
      <c r="B618" s="36" t="s">
        <v>0</v>
      </c>
      <c r="C618" s="31"/>
      <c r="D618" s="31"/>
      <c r="E618" s="31"/>
    </row>
    <row r="619" spans="1:5" s="10" customFormat="1" ht="12.75" customHeight="1" x14ac:dyDescent="0.2">
      <c r="A619" s="48"/>
      <c r="B619" s="36" t="s">
        <v>1</v>
      </c>
      <c r="C619" s="31">
        <v>642.18200000000002</v>
      </c>
      <c r="D619" s="31">
        <v>24953.423200000001</v>
      </c>
      <c r="E619" s="31"/>
    </row>
    <row r="620" spans="1:5" s="10" customFormat="1" ht="12.75" customHeight="1" x14ac:dyDescent="0.2">
      <c r="A620" s="48"/>
      <c r="B620" s="36" t="s">
        <v>2</v>
      </c>
      <c r="C620" s="31"/>
      <c r="D620" s="31"/>
      <c r="E620" s="31"/>
    </row>
    <row r="621" spans="1:5" s="10" customFormat="1" ht="12.75" customHeight="1" x14ac:dyDescent="0.2">
      <c r="A621" s="48"/>
      <c r="B621" s="36" t="s">
        <v>3</v>
      </c>
      <c r="C621" s="31"/>
      <c r="D621" s="31"/>
      <c r="E621" s="31"/>
    </row>
    <row r="622" spans="1:5" s="10" customFormat="1" ht="12.75" customHeight="1" x14ac:dyDescent="0.2">
      <c r="A622" s="48" t="s">
        <v>343</v>
      </c>
      <c r="B622" s="49" t="s">
        <v>40</v>
      </c>
      <c r="C622" s="49"/>
      <c r="D622" s="49"/>
      <c r="E622" s="49"/>
    </row>
    <row r="623" spans="1:5" s="10" customFormat="1" ht="12.75" customHeight="1" x14ac:dyDescent="0.2">
      <c r="A623" s="48" t="s">
        <v>26</v>
      </c>
      <c r="B623" s="50" t="s">
        <v>66</v>
      </c>
      <c r="C623" s="50"/>
      <c r="D623" s="50"/>
      <c r="E623" s="50"/>
    </row>
    <row r="624" spans="1:5" s="10" customFormat="1" ht="27" customHeight="1" x14ac:dyDescent="0.2">
      <c r="A624" s="48"/>
      <c r="B624" s="43" t="s">
        <v>467</v>
      </c>
      <c r="C624" s="43"/>
      <c r="D624" s="43"/>
      <c r="E624" s="43"/>
    </row>
    <row r="625" spans="1:5" s="10" customFormat="1" ht="12.75" customHeight="1" x14ac:dyDescent="0.2">
      <c r="A625" s="48"/>
      <c r="B625" s="36" t="s">
        <v>4</v>
      </c>
      <c r="C625" s="31">
        <f t="shared" ref="C625" si="147">SUM(C626:C629)</f>
        <v>17349.2</v>
      </c>
      <c r="D625" s="31"/>
      <c r="E625" s="31"/>
    </row>
    <row r="626" spans="1:5" s="10" customFormat="1" ht="12.75" customHeight="1" x14ac:dyDescent="0.2">
      <c r="A626" s="48"/>
      <c r="B626" s="36" t="s">
        <v>0</v>
      </c>
      <c r="C626" s="31"/>
      <c r="D626" s="31"/>
      <c r="E626" s="31"/>
    </row>
    <row r="627" spans="1:5" s="10" customFormat="1" ht="12.75" customHeight="1" x14ac:dyDescent="0.2">
      <c r="A627" s="48"/>
      <c r="B627" s="36" t="s">
        <v>1</v>
      </c>
      <c r="C627" s="31">
        <v>15772</v>
      </c>
      <c r="D627" s="31"/>
      <c r="E627" s="31"/>
    </row>
    <row r="628" spans="1:5" s="10" customFormat="1" ht="12.75" customHeight="1" x14ac:dyDescent="0.2">
      <c r="A628" s="48"/>
      <c r="B628" s="36" t="s">
        <v>2</v>
      </c>
      <c r="C628" s="31">
        <v>1577.2</v>
      </c>
      <c r="D628" s="31"/>
      <c r="E628" s="31"/>
    </row>
    <row r="629" spans="1:5" s="10" customFormat="1" ht="12.75" customHeight="1" x14ac:dyDescent="0.2">
      <c r="A629" s="48"/>
      <c r="B629" s="36" t="s">
        <v>3</v>
      </c>
      <c r="C629" s="31"/>
      <c r="D629" s="31"/>
      <c r="E629" s="31"/>
    </row>
    <row r="630" spans="1:5" s="10" customFormat="1" ht="12.75" customHeight="1" x14ac:dyDescent="0.2">
      <c r="A630" s="48" t="s">
        <v>345</v>
      </c>
      <c r="B630" s="49" t="s">
        <v>40</v>
      </c>
      <c r="C630" s="49"/>
      <c r="D630" s="49"/>
      <c r="E630" s="49"/>
    </row>
    <row r="631" spans="1:5" s="10" customFormat="1" ht="12.75" customHeight="1" x14ac:dyDescent="0.2">
      <c r="A631" s="48" t="s">
        <v>26</v>
      </c>
      <c r="B631" s="50" t="s">
        <v>66</v>
      </c>
      <c r="C631" s="50"/>
      <c r="D631" s="50"/>
      <c r="E631" s="50"/>
    </row>
    <row r="632" spans="1:5" s="10" customFormat="1" ht="30" customHeight="1" x14ac:dyDescent="0.2">
      <c r="A632" s="48"/>
      <c r="B632" s="43" t="s">
        <v>380</v>
      </c>
      <c r="C632" s="43"/>
      <c r="D632" s="43"/>
      <c r="E632" s="43"/>
    </row>
    <row r="633" spans="1:5" s="10" customFormat="1" ht="12.75" customHeight="1" x14ac:dyDescent="0.2">
      <c r="A633" s="48"/>
      <c r="B633" s="36" t="s">
        <v>4</v>
      </c>
      <c r="C633" s="31">
        <f t="shared" ref="C633" si="148">SUM(C634:C637)</f>
        <v>1035.23353</v>
      </c>
      <c r="D633" s="31"/>
      <c r="E633" s="31"/>
    </row>
    <row r="634" spans="1:5" s="10" customFormat="1" ht="12.75" customHeight="1" x14ac:dyDescent="0.2">
      <c r="A634" s="48"/>
      <c r="B634" s="36" t="s">
        <v>0</v>
      </c>
      <c r="C634" s="31"/>
      <c r="D634" s="31"/>
      <c r="E634" s="31"/>
    </row>
    <row r="635" spans="1:5" s="10" customFormat="1" ht="12.75" customHeight="1" x14ac:dyDescent="0.2">
      <c r="A635" s="48"/>
      <c r="B635" s="36" t="s">
        <v>1</v>
      </c>
      <c r="C635" s="31">
        <v>1035.23353</v>
      </c>
      <c r="D635" s="31"/>
      <c r="E635" s="31"/>
    </row>
    <row r="636" spans="1:5" s="10" customFormat="1" ht="12.75" customHeight="1" x14ac:dyDescent="0.2">
      <c r="A636" s="48"/>
      <c r="B636" s="36" t="s">
        <v>2</v>
      </c>
      <c r="C636" s="31"/>
      <c r="D636" s="31"/>
      <c r="E636" s="31"/>
    </row>
    <row r="637" spans="1:5" s="10" customFormat="1" ht="12.75" customHeight="1" x14ac:dyDescent="0.2">
      <c r="A637" s="48"/>
      <c r="B637" s="36" t="s">
        <v>3</v>
      </c>
      <c r="C637" s="31"/>
      <c r="D637" s="31"/>
      <c r="E637" s="31"/>
    </row>
    <row r="638" spans="1:5" s="10" customFormat="1" ht="12.75" customHeight="1" x14ac:dyDescent="0.2">
      <c r="A638" s="48" t="s">
        <v>347</v>
      </c>
      <c r="B638" s="49" t="s">
        <v>40</v>
      </c>
      <c r="C638" s="49"/>
      <c r="D638" s="49"/>
      <c r="E638" s="49"/>
    </row>
    <row r="639" spans="1:5" s="10" customFormat="1" ht="12.75" customHeight="1" x14ac:dyDescent="0.2">
      <c r="A639" s="48" t="s">
        <v>26</v>
      </c>
      <c r="B639" s="50" t="s">
        <v>66</v>
      </c>
      <c r="C639" s="50"/>
      <c r="D639" s="50"/>
      <c r="E639" s="50"/>
    </row>
    <row r="640" spans="1:5" s="10" customFormat="1" ht="27.75" customHeight="1" x14ac:dyDescent="0.2">
      <c r="A640" s="48"/>
      <c r="B640" s="43" t="s">
        <v>381</v>
      </c>
      <c r="C640" s="43"/>
      <c r="D640" s="43"/>
      <c r="E640" s="43"/>
    </row>
    <row r="641" spans="1:5" s="10" customFormat="1" ht="12.75" customHeight="1" x14ac:dyDescent="0.2">
      <c r="A641" s="48"/>
      <c r="B641" s="36" t="s">
        <v>4</v>
      </c>
      <c r="C641" s="31">
        <f t="shared" ref="C641" si="149">SUM(C642:C645)</f>
        <v>1035.23353</v>
      </c>
      <c r="D641" s="31"/>
      <c r="E641" s="31"/>
    </row>
    <row r="642" spans="1:5" s="10" customFormat="1" ht="12.75" customHeight="1" x14ac:dyDescent="0.2">
      <c r="A642" s="48"/>
      <c r="B642" s="36" t="s">
        <v>0</v>
      </c>
      <c r="C642" s="31"/>
      <c r="D642" s="31"/>
      <c r="E642" s="31"/>
    </row>
    <row r="643" spans="1:5" s="10" customFormat="1" ht="12.75" customHeight="1" x14ac:dyDescent="0.2">
      <c r="A643" s="48"/>
      <c r="B643" s="36" t="s">
        <v>1</v>
      </c>
      <c r="C643" s="31">
        <v>1035.23353</v>
      </c>
      <c r="D643" s="31"/>
      <c r="E643" s="31"/>
    </row>
    <row r="644" spans="1:5" s="10" customFormat="1" ht="12.75" customHeight="1" x14ac:dyDescent="0.2">
      <c r="A644" s="48"/>
      <c r="B644" s="36" t="s">
        <v>2</v>
      </c>
      <c r="C644" s="31"/>
      <c r="D644" s="31"/>
      <c r="E644" s="31"/>
    </row>
    <row r="645" spans="1:5" s="10" customFormat="1" ht="12.75" customHeight="1" x14ac:dyDescent="0.2">
      <c r="A645" s="48"/>
      <c r="B645" s="36" t="s">
        <v>3</v>
      </c>
      <c r="C645" s="31"/>
      <c r="D645" s="31"/>
      <c r="E645" s="31"/>
    </row>
    <row r="646" spans="1:5" s="10" customFormat="1" ht="12.75" customHeight="1" x14ac:dyDescent="0.2">
      <c r="A646" s="48" t="s">
        <v>349</v>
      </c>
      <c r="B646" s="49" t="s">
        <v>40</v>
      </c>
      <c r="C646" s="49"/>
      <c r="D646" s="49"/>
      <c r="E646" s="49"/>
    </row>
    <row r="647" spans="1:5" s="10" customFormat="1" ht="12.75" customHeight="1" x14ac:dyDescent="0.2">
      <c r="A647" s="48" t="s">
        <v>26</v>
      </c>
      <c r="B647" s="50" t="s">
        <v>66</v>
      </c>
      <c r="C647" s="50"/>
      <c r="D647" s="50"/>
      <c r="E647" s="50"/>
    </row>
    <row r="648" spans="1:5" s="10" customFormat="1" ht="30.75" customHeight="1" x14ac:dyDescent="0.2">
      <c r="A648" s="48"/>
      <c r="B648" s="43" t="s">
        <v>382</v>
      </c>
      <c r="C648" s="43"/>
      <c r="D648" s="43"/>
      <c r="E648" s="43"/>
    </row>
    <row r="649" spans="1:5" s="10" customFormat="1" ht="12.75" customHeight="1" x14ac:dyDescent="0.2">
      <c r="A649" s="48"/>
      <c r="B649" s="36" t="s">
        <v>4</v>
      </c>
      <c r="C649" s="31">
        <f t="shared" ref="C649" si="150">SUM(C650:C653)</f>
        <v>1035.23353</v>
      </c>
      <c r="D649" s="31"/>
      <c r="E649" s="31"/>
    </row>
    <row r="650" spans="1:5" s="10" customFormat="1" ht="12.75" customHeight="1" x14ac:dyDescent="0.2">
      <c r="A650" s="48"/>
      <c r="B650" s="36" t="s">
        <v>0</v>
      </c>
      <c r="C650" s="31"/>
      <c r="D650" s="31"/>
      <c r="E650" s="31"/>
    </row>
    <row r="651" spans="1:5" s="10" customFormat="1" ht="12.75" customHeight="1" x14ac:dyDescent="0.2">
      <c r="A651" s="48"/>
      <c r="B651" s="36" t="s">
        <v>1</v>
      </c>
      <c r="C651" s="31">
        <v>1035.23353</v>
      </c>
      <c r="D651" s="31"/>
      <c r="E651" s="31"/>
    </row>
    <row r="652" spans="1:5" s="10" customFormat="1" ht="12.75" customHeight="1" x14ac:dyDescent="0.2">
      <c r="A652" s="48"/>
      <c r="B652" s="36" t="s">
        <v>2</v>
      </c>
      <c r="C652" s="31"/>
      <c r="D652" s="31"/>
      <c r="E652" s="31"/>
    </row>
    <row r="653" spans="1:5" s="10" customFormat="1" ht="12.75" customHeight="1" x14ac:dyDescent="0.2">
      <c r="A653" s="48"/>
      <c r="B653" s="36" t="s">
        <v>3</v>
      </c>
      <c r="C653" s="31"/>
      <c r="D653" s="31"/>
      <c r="E653" s="31"/>
    </row>
    <row r="654" spans="1:5" s="10" customFormat="1" ht="12.75" customHeight="1" x14ac:dyDescent="0.2">
      <c r="A654" s="48" t="s">
        <v>350</v>
      </c>
      <c r="B654" s="49" t="s">
        <v>40</v>
      </c>
      <c r="C654" s="49"/>
      <c r="D654" s="49"/>
      <c r="E654" s="49"/>
    </row>
    <row r="655" spans="1:5" s="10" customFormat="1" x14ac:dyDescent="0.2">
      <c r="A655" s="48" t="s">
        <v>26</v>
      </c>
      <c r="B655" s="50" t="s">
        <v>66</v>
      </c>
      <c r="C655" s="50"/>
      <c r="D655" s="50"/>
      <c r="E655" s="50"/>
    </row>
    <row r="656" spans="1:5" s="10" customFormat="1" ht="28.5" customHeight="1" x14ac:dyDescent="0.2">
      <c r="A656" s="48"/>
      <c r="B656" s="43" t="s">
        <v>383</v>
      </c>
      <c r="C656" s="43"/>
      <c r="D656" s="43"/>
      <c r="E656" s="43"/>
    </row>
    <row r="657" spans="1:5" s="10" customFormat="1" ht="12.75" customHeight="1" x14ac:dyDescent="0.2">
      <c r="A657" s="48"/>
      <c r="B657" s="36" t="s">
        <v>4</v>
      </c>
      <c r="C657" s="31">
        <f t="shared" ref="C657" si="151">SUM(C658:C661)</f>
        <v>1035.2335399999999</v>
      </c>
      <c r="D657" s="31"/>
      <c r="E657" s="31"/>
    </row>
    <row r="658" spans="1:5" s="10" customFormat="1" ht="12.75" customHeight="1" x14ac:dyDescent="0.2">
      <c r="A658" s="48"/>
      <c r="B658" s="36" t="s">
        <v>0</v>
      </c>
      <c r="C658" s="31"/>
      <c r="D658" s="31"/>
      <c r="E658" s="31"/>
    </row>
    <row r="659" spans="1:5" s="10" customFormat="1" ht="12.75" customHeight="1" x14ac:dyDescent="0.2">
      <c r="A659" s="48"/>
      <c r="B659" s="36" t="s">
        <v>1</v>
      </c>
      <c r="C659" s="31">
        <v>1035.2335399999999</v>
      </c>
      <c r="D659" s="31"/>
      <c r="E659" s="31"/>
    </row>
    <row r="660" spans="1:5" s="10" customFormat="1" ht="12.75" customHeight="1" x14ac:dyDescent="0.2">
      <c r="A660" s="48"/>
      <c r="B660" s="36" t="s">
        <v>2</v>
      </c>
      <c r="C660" s="31"/>
      <c r="D660" s="31"/>
      <c r="E660" s="31"/>
    </row>
    <row r="661" spans="1:5" s="10" customFormat="1" ht="12.75" customHeight="1" x14ac:dyDescent="0.2">
      <c r="A661" s="48"/>
      <c r="B661" s="36" t="s">
        <v>3</v>
      </c>
      <c r="C661" s="31"/>
      <c r="D661" s="31"/>
      <c r="E661" s="31"/>
    </row>
    <row r="662" spans="1:5" s="10" customFormat="1" ht="12.75" customHeight="1" x14ac:dyDescent="0.2">
      <c r="A662" s="48" t="s">
        <v>351</v>
      </c>
      <c r="B662" s="49" t="s">
        <v>40</v>
      </c>
      <c r="C662" s="49"/>
      <c r="D662" s="49"/>
      <c r="E662" s="49"/>
    </row>
    <row r="663" spans="1:5" s="10" customFormat="1" ht="25.5" customHeight="1" x14ac:dyDescent="0.2">
      <c r="A663" s="48" t="s">
        <v>26</v>
      </c>
      <c r="B663" s="50" t="s">
        <v>66</v>
      </c>
      <c r="C663" s="50"/>
      <c r="D663" s="50"/>
      <c r="E663" s="50"/>
    </row>
    <row r="664" spans="1:5" s="10" customFormat="1" ht="27.75" customHeight="1" x14ac:dyDescent="0.2">
      <c r="A664" s="48"/>
      <c r="B664" s="43" t="s">
        <v>384</v>
      </c>
      <c r="C664" s="43"/>
      <c r="D664" s="43"/>
      <c r="E664" s="43"/>
    </row>
    <row r="665" spans="1:5" s="10" customFormat="1" ht="12.75" customHeight="1" x14ac:dyDescent="0.2">
      <c r="A665" s="48"/>
      <c r="B665" s="36" t="s">
        <v>4</v>
      </c>
      <c r="C665" s="31">
        <f t="shared" ref="C665" si="152">SUM(C666:C669)</f>
        <v>1035.2335399999999</v>
      </c>
      <c r="D665" s="31"/>
      <c r="E665" s="31"/>
    </row>
    <row r="666" spans="1:5" s="10" customFormat="1" ht="12.75" customHeight="1" x14ac:dyDescent="0.2">
      <c r="A666" s="48"/>
      <c r="B666" s="36" t="s">
        <v>0</v>
      </c>
      <c r="C666" s="31"/>
      <c r="D666" s="31"/>
      <c r="E666" s="31"/>
    </row>
    <row r="667" spans="1:5" s="10" customFormat="1" ht="12.75" customHeight="1" x14ac:dyDescent="0.2">
      <c r="A667" s="48"/>
      <c r="B667" s="36" t="s">
        <v>1</v>
      </c>
      <c r="C667" s="31">
        <v>1035.2335399999999</v>
      </c>
      <c r="D667" s="31"/>
      <c r="E667" s="31"/>
    </row>
    <row r="668" spans="1:5" s="10" customFormat="1" ht="12.75" customHeight="1" x14ac:dyDescent="0.2">
      <c r="A668" s="48"/>
      <c r="B668" s="36" t="s">
        <v>2</v>
      </c>
      <c r="C668" s="31"/>
      <c r="D668" s="31"/>
      <c r="E668" s="31"/>
    </row>
    <row r="669" spans="1:5" s="10" customFormat="1" ht="12.75" customHeight="1" x14ac:dyDescent="0.2">
      <c r="A669" s="48"/>
      <c r="B669" s="36" t="s">
        <v>3</v>
      </c>
      <c r="C669" s="31"/>
      <c r="D669" s="31"/>
      <c r="E669" s="31"/>
    </row>
    <row r="670" spans="1:5" s="10" customFormat="1" ht="12.75" customHeight="1" x14ac:dyDescent="0.2">
      <c r="A670" s="48" t="s">
        <v>352</v>
      </c>
      <c r="B670" s="49" t="s">
        <v>40</v>
      </c>
      <c r="C670" s="49"/>
      <c r="D670" s="49"/>
      <c r="E670" s="49"/>
    </row>
    <row r="671" spans="1:5" s="10" customFormat="1" x14ac:dyDescent="0.2">
      <c r="A671" s="48" t="s">
        <v>26</v>
      </c>
      <c r="B671" s="50" t="s">
        <v>66</v>
      </c>
      <c r="C671" s="50"/>
      <c r="D671" s="50"/>
      <c r="E671" s="50"/>
    </row>
    <row r="672" spans="1:5" s="10" customFormat="1" ht="25.5" customHeight="1" x14ac:dyDescent="0.2">
      <c r="A672" s="48"/>
      <c r="B672" s="43" t="s">
        <v>385</v>
      </c>
      <c r="C672" s="43"/>
      <c r="D672" s="43"/>
      <c r="E672" s="43"/>
    </row>
    <row r="673" spans="1:5" s="10" customFormat="1" ht="12.75" customHeight="1" x14ac:dyDescent="0.2">
      <c r="A673" s="48"/>
      <c r="B673" s="36" t="s">
        <v>4</v>
      </c>
      <c r="C673" s="31">
        <f t="shared" ref="C673" si="153">SUM(C674:C677)</f>
        <v>1035.2335399999999</v>
      </c>
      <c r="D673" s="31"/>
      <c r="E673" s="31"/>
    </row>
    <row r="674" spans="1:5" s="10" customFormat="1" ht="12.75" customHeight="1" x14ac:dyDescent="0.2">
      <c r="A674" s="48"/>
      <c r="B674" s="36" t="s">
        <v>0</v>
      </c>
      <c r="C674" s="31"/>
      <c r="D674" s="31"/>
      <c r="E674" s="31"/>
    </row>
    <row r="675" spans="1:5" s="10" customFormat="1" ht="12.75" customHeight="1" x14ac:dyDescent="0.2">
      <c r="A675" s="48"/>
      <c r="B675" s="36" t="s">
        <v>1</v>
      </c>
      <c r="C675" s="31">
        <v>1035.2335399999999</v>
      </c>
      <c r="D675" s="31"/>
      <c r="E675" s="31"/>
    </row>
    <row r="676" spans="1:5" s="10" customFormat="1" x14ac:dyDescent="0.2">
      <c r="A676" s="48"/>
      <c r="B676" s="36" t="s">
        <v>2</v>
      </c>
      <c r="C676" s="31"/>
      <c r="D676" s="31"/>
      <c r="E676" s="31"/>
    </row>
    <row r="677" spans="1:5" s="10" customFormat="1" x14ac:dyDescent="0.2">
      <c r="A677" s="48"/>
      <c r="B677" s="36" t="s">
        <v>3</v>
      </c>
      <c r="C677" s="31"/>
      <c r="D677" s="31"/>
      <c r="E677" s="31"/>
    </row>
    <row r="678" spans="1:5" s="10" customFormat="1" x14ac:dyDescent="0.2">
      <c r="A678" s="48" t="s">
        <v>353</v>
      </c>
      <c r="B678" s="49" t="s">
        <v>40</v>
      </c>
      <c r="C678" s="49"/>
      <c r="D678" s="49"/>
      <c r="E678" s="49"/>
    </row>
    <row r="679" spans="1:5" s="10" customFormat="1" x14ac:dyDescent="0.2">
      <c r="A679" s="48" t="s">
        <v>26</v>
      </c>
      <c r="B679" s="50" t="s">
        <v>66</v>
      </c>
      <c r="C679" s="50"/>
      <c r="D679" s="50"/>
      <c r="E679" s="50"/>
    </row>
    <row r="680" spans="1:5" s="10" customFormat="1" ht="27" customHeight="1" x14ac:dyDescent="0.2">
      <c r="A680" s="48"/>
      <c r="B680" s="43" t="s">
        <v>386</v>
      </c>
      <c r="C680" s="43"/>
      <c r="D680" s="43"/>
      <c r="E680" s="43"/>
    </row>
    <row r="681" spans="1:5" s="10" customFormat="1" x14ac:dyDescent="0.2">
      <c r="A681" s="48"/>
      <c r="B681" s="36" t="s">
        <v>4</v>
      </c>
      <c r="C681" s="31">
        <f t="shared" ref="C681" si="154">SUM(C682:C685)</f>
        <v>1035.2335399999999</v>
      </c>
      <c r="D681" s="31"/>
      <c r="E681" s="31"/>
    </row>
    <row r="682" spans="1:5" s="10" customFormat="1" x14ac:dyDescent="0.2">
      <c r="A682" s="48"/>
      <c r="B682" s="36" t="s">
        <v>0</v>
      </c>
      <c r="C682" s="31"/>
      <c r="D682" s="31"/>
      <c r="E682" s="31"/>
    </row>
    <row r="683" spans="1:5" s="10" customFormat="1" x14ac:dyDescent="0.2">
      <c r="A683" s="48"/>
      <c r="B683" s="36" t="s">
        <v>1</v>
      </c>
      <c r="C683" s="31">
        <v>1035.2335399999999</v>
      </c>
      <c r="D683" s="31"/>
      <c r="E683" s="31"/>
    </row>
    <row r="684" spans="1:5" s="10" customFormat="1" x14ac:dyDescent="0.2">
      <c r="A684" s="48"/>
      <c r="B684" s="36" t="s">
        <v>2</v>
      </c>
      <c r="C684" s="31"/>
      <c r="D684" s="31"/>
      <c r="E684" s="31"/>
    </row>
    <row r="685" spans="1:5" x14ac:dyDescent="0.2">
      <c r="A685" s="48"/>
      <c r="B685" s="36" t="s">
        <v>3</v>
      </c>
      <c r="C685" s="31"/>
      <c r="D685" s="31"/>
      <c r="E685" s="31"/>
    </row>
    <row r="686" spans="1:5" ht="17.25" customHeight="1" x14ac:dyDescent="0.2">
      <c r="A686" s="75" t="s">
        <v>39</v>
      </c>
      <c r="B686" s="50" t="s">
        <v>70</v>
      </c>
      <c r="C686" s="50"/>
      <c r="D686" s="50"/>
      <c r="E686" s="50"/>
    </row>
    <row r="687" spans="1:5" x14ac:dyDescent="0.2">
      <c r="A687" s="75"/>
      <c r="B687" s="76" t="s">
        <v>4</v>
      </c>
      <c r="C687" s="35">
        <f t="shared" ref="C687" si="155">SUM(C688:C691)</f>
        <v>33647</v>
      </c>
      <c r="D687" s="35">
        <f t="shared" ref="D687:E687" si="156">SUM(D688:D691)</f>
        <v>17568.288</v>
      </c>
      <c r="E687" s="35">
        <f t="shared" si="156"/>
        <v>0</v>
      </c>
    </row>
    <row r="688" spans="1:5" x14ac:dyDescent="0.2">
      <c r="A688" s="75"/>
      <c r="B688" s="76" t="s">
        <v>0</v>
      </c>
      <c r="C688" s="35">
        <f t="shared" ref="C688" si="157">C696</f>
        <v>0</v>
      </c>
      <c r="D688" s="35">
        <f t="shared" ref="D688:E688" si="158">D696</f>
        <v>0</v>
      </c>
      <c r="E688" s="35">
        <f t="shared" si="158"/>
        <v>0</v>
      </c>
    </row>
    <row r="689" spans="1:5" ht="12.75" customHeight="1" x14ac:dyDescent="0.2">
      <c r="A689" s="75"/>
      <c r="B689" s="76" t="s">
        <v>1</v>
      </c>
      <c r="C689" s="35">
        <f t="shared" ref="C689:E689" si="159">C697</f>
        <v>33647</v>
      </c>
      <c r="D689" s="35">
        <f t="shared" si="159"/>
        <v>17568.288</v>
      </c>
      <c r="E689" s="35">
        <f t="shared" si="159"/>
        <v>0</v>
      </c>
    </row>
    <row r="690" spans="1:5" ht="12.75" customHeight="1" x14ac:dyDescent="0.2">
      <c r="A690" s="75"/>
      <c r="B690" s="76" t="s">
        <v>2</v>
      </c>
      <c r="C690" s="35">
        <f t="shared" ref="C690:E690" si="160">C698</f>
        <v>0</v>
      </c>
      <c r="D690" s="35">
        <f t="shared" si="160"/>
        <v>0</v>
      </c>
      <c r="E690" s="35">
        <f t="shared" si="160"/>
        <v>0</v>
      </c>
    </row>
    <row r="691" spans="1:5" ht="12.75" customHeight="1" x14ac:dyDescent="0.2">
      <c r="A691" s="75"/>
      <c r="B691" s="76" t="s">
        <v>3</v>
      </c>
      <c r="C691" s="35">
        <f t="shared" ref="C691:E691" si="161">C699</f>
        <v>0</v>
      </c>
      <c r="D691" s="35">
        <f t="shared" si="161"/>
        <v>0</v>
      </c>
      <c r="E691" s="35">
        <f t="shared" si="161"/>
        <v>0</v>
      </c>
    </row>
    <row r="692" spans="1:5" ht="12.75" customHeight="1" x14ac:dyDescent="0.2">
      <c r="A692" s="48" t="s">
        <v>221</v>
      </c>
      <c r="B692" s="49" t="s">
        <v>71</v>
      </c>
      <c r="C692" s="49"/>
      <c r="D692" s="49"/>
      <c r="E692" s="49"/>
    </row>
    <row r="693" spans="1:5" ht="45.75" customHeight="1" x14ac:dyDescent="0.2">
      <c r="A693" s="48" t="s">
        <v>26</v>
      </c>
      <c r="B693" s="50" t="s">
        <v>72</v>
      </c>
      <c r="C693" s="50"/>
      <c r="D693" s="50"/>
      <c r="E693" s="50"/>
    </row>
    <row r="694" spans="1:5" ht="20.25" customHeight="1" x14ac:dyDescent="0.2">
      <c r="A694" s="48"/>
      <c r="B694" s="43" t="s">
        <v>103</v>
      </c>
      <c r="C694" s="43"/>
      <c r="D694" s="43"/>
      <c r="E694" s="43"/>
    </row>
    <row r="695" spans="1:5" ht="12.75" customHeight="1" x14ac:dyDescent="0.2">
      <c r="A695" s="48"/>
      <c r="B695" s="36" t="s">
        <v>4</v>
      </c>
      <c r="C695" s="31">
        <f t="shared" ref="C695" si="162">SUM(C696:C699)</f>
        <v>33647</v>
      </c>
      <c r="D695" s="31">
        <f t="shared" ref="D695" si="163">SUM(D696:D699)</f>
        <v>17568.288</v>
      </c>
      <c r="E695" s="31"/>
    </row>
    <row r="696" spans="1:5" ht="12.75" customHeight="1" x14ac:dyDescent="0.2">
      <c r="A696" s="48"/>
      <c r="B696" s="36" t="s">
        <v>0</v>
      </c>
      <c r="C696" s="31"/>
      <c r="D696" s="31"/>
      <c r="E696" s="31"/>
    </row>
    <row r="697" spans="1:5" ht="12.75" customHeight="1" x14ac:dyDescent="0.2">
      <c r="A697" s="48"/>
      <c r="B697" s="36" t="s">
        <v>1</v>
      </c>
      <c r="C697" s="31">
        <v>33647</v>
      </c>
      <c r="D697" s="31">
        <v>17568.288</v>
      </c>
      <c r="E697" s="31"/>
    </row>
    <row r="698" spans="1:5" ht="12.75" customHeight="1" x14ac:dyDescent="0.2">
      <c r="A698" s="48"/>
      <c r="B698" s="36" t="s">
        <v>2</v>
      </c>
      <c r="C698" s="31"/>
      <c r="D698" s="31"/>
      <c r="E698" s="31"/>
    </row>
    <row r="699" spans="1:5" x14ac:dyDescent="0.2">
      <c r="A699" s="48"/>
      <c r="B699" s="36" t="s">
        <v>3</v>
      </c>
      <c r="C699" s="31"/>
      <c r="D699" s="31"/>
      <c r="E699" s="31"/>
    </row>
    <row r="700" spans="1:5" ht="27.75" customHeight="1" x14ac:dyDescent="0.2">
      <c r="A700" s="75" t="s">
        <v>41</v>
      </c>
      <c r="B700" s="50" t="s">
        <v>73</v>
      </c>
      <c r="C700" s="50"/>
      <c r="D700" s="50"/>
      <c r="E700" s="50"/>
    </row>
    <row r="701" spans="1:5" ht="19.5" customHeight="1" x14ac:dyDescent="0.2">
      <c r="A701" s="75"/>
      <c r="B701" s="76" t="s">
        <v>4</v>
      </c>
      <c r="C701" s="35">
        <f>SUM(C702:C705)</f>
        <v>90909.090899999996</v>
      </c>
      <c r="D701" s="35">
        <f t="shared" ref="D701" si="164">SUM(D702:D705)</f>
        <v>176161.61616000001</v>
      </c>
      <c r="E701" s="35">
        <f t="shared" ref="E701" si="165">SUM(E702:E705)</f>
        <v>0</v>
      </c>
    </row>
    <row r="702" spans="1:5" ht="12.75" customHeight="1" x14ac:dyDescent="0.2">
      <c r="A702" s="75"/>
      <c r="B702" s="76" t="s">
        <v>0</v>
      </c>
      <c r="C702" s="35">
        <f t="shared" ref="C702" si="166">C710+C718</f>
        <v>0</v>
      </c>
      <c r="D702" s="35">
        <f t="shared" ref="D702" si="167">D710+D718</f>
        <v>0</v>
      </c>
      <c r="E702" s="35">
        <f t="shared" ref="E702" si="168">E710+E718</f>
        <v>0</v>
      </c>
    </row>
    <row r="703" spans="1:5" ht="12.75" customHeight="1" x14ac:dyDescent="0.2">
      <c r="A703" s="75"/>
      <c r="B703" s="76" t="s">
        <v>1</v>
      </c>
      <c r="C703" s="35">
        <f t="shared" ref="C703" si="169">C711+C719</f>
        <v>90000</v>
      </c>
      <c r="D703" s="35">
        <f t="shared" ref="D703" si="170">D711+D719</f>
        <v>174400</v>
      </c>
      <c r="E703" s="35">
        <f t="shared" ref="E703" si="171">E711+E719</f>
        <v>0</v>
      </c>
    </row>
    <row r="704" spans="1:5" ht="12.75" customHeight="1" x14ac:dyDescent="0.2">
      <c r="A704" s="75"/>
      <c r="B704" s="76" t="s">
        <v>2</v>
      </c>
      <c r="C704" s="35">
        <f t="shared" ref="C704" si="172">C712+C720</f>
        <v>909.09090000000003</v>
      </c>
      <c r="D704" s="35">
        <f t="shared" ref="D704" si="173">D712+D720</f>
        <v>1761.61616</v>
      </c>
      <c r="E704" s="35">
        <f t="shared" ref="E704" si="174">E712+E720</f>
        <v>0</v>
      </c>
    </row>
    <row r="705" spans="1:5" ht="12.75" customHeight="1" x14ac:dyDescent="0.2">
      <c r="A705" s="75"/>
      <c r="B705" s="76" t="s">
        <v>3</v>
      </c>
      <c r="C705" s="35">
        <f t="shared" ref="C705" si="175">C713+C721</f>
        <v>0</v>
      </c>
      <c r="D705" s="35">
        <f t="shared" ref="D705" si="176">D713+D721</f>
        <v>0</v>
      </c>
      <c r="E705" s="35">
        <f t="shared" ref="E705" si="177">E713+E721</f>
        <v>0</v>
      </c>
    </row>
    <row r="706" spans="1:5" ht="12.75" customHeight="1" x14ac:dyDescent="0.2">
      <c r="A706" s="48" t="s">
        <v>222</v>
      </c>
      <c r="B706" s="49" t="s">
        <v>13</v>
      </c>
      <c r="C706" s="49"/>
      <c r="D706" s="49"/>
      <c r="E706" s="49"/>
    </row>
    <row r="707" spans="1:5" ht="42.75" customHeight="1" x14ac:dyDescent="0.2">
      <c r="A707" s="48" t="s">
        <v>26</v>
      </c>
      <c r="B707" s="50" t="s">
        <v>74</v>
      </c>
      <c r="C707" s="50"/>
      <c r="D707" s="50"/>
      <c r="E707" s="50"/>
    </row>
    <row r="708" spans="1:5" ht="33" customHeight="1" x14ac:dyDescent="0.2">
      <c r="A708" s="48"/>
      <c r="B708" s="43" t="s">
        <v>179</v>
      </c>
      <c r="C708" s="43"/>
      <c r="D708" s="43"/>
      <c r="E708" s="43"/>
    </row>
    <row r="709" spans="1:5" ht="12.75" customHeight="1" x14ac:dyDescent="0.2">
      <c r="A709" s="48"/>
      <c r="B709" s="36" t="s">
        <v>4</v>
      </c>
      <c r="C709" s="31">
        <f t="shared" ref="C709" si="178">SUM(C710:C713)</f>
        <v>45454.545449999998</v>
      </c>
      <c r="D709" s="31">
        <f t="shared" ref="D709" si="179">SUM(D710:D713)</f>
        <v>176161.61616000001</v>
      </c>
      <c r="E709" s="31"/>
    </row>
    <row r="710" spans="1:5" ht="12.75" customHeight="1" x14ac:dyDescent="0.2">
      <c r="A710" s="48"/>
      <c r="B710" s="36" t="s">
        <v>0</v>
      </c>
      <c r="C710" s="31"/>
      <c r="D710" s="31"/>
      <c r="E710" s="31"/>
    </row>
    <row r="711" spans="1:5" ht="12.75" customHeight="1" x14ac:dyDescent="0.2">
      <c r="A711" s="48"/>
      <c r="B711" s="36" t="s">
        <v>1</v>
      </c>
      <c r="C711" s="31">
        <v>45000</v>
      </c>
      <c r="D711" s="31">
        <v>174400</v>
      </c>
      <c r="E711" s="31"/>
    </row>
    <row r="712" spans="1:5" ht="12.75" customHeight="1" x14ac:dyDescent="0.2">
      <c r="A712" s="48"/>
      <c r="B712" s="36" t="s">
        <v>2</v>
      </c>
      <c r="C712" s="31">
        <v>454.54545000000002</v>
      </c>
      <c r="D712" s="31">
        <v>1761.61616</v>
      </c>
      <c r="E712" s="31"/>
    </row>
    <row r="713" spans="1:5" ht="12.75" customHeight="1" x14ac:dyDescent="0.2">
      <c r="A713" s="48"/>
      <c r="B713" s="36" t="s">
        <v>3</v>
      </c>
      <c r="C713" s="31"/>
      <c r="D713" s="31"/>
      <c r="E713" s="31"/>
    </row>
    <row r="714" spans="1:5" ht="12.75" customHeight="1" x14ac:dyDescent="0.2">
      <c r="A714" s="48" t="s">
        <v>244</v>
      </c>
      <c r="B714" s="49" t="s">
        <v>13</v>
      </c>
      <c r="C714" s="49"/>
      <c r="D714" s="49"/>
      <c r="E714" s="49"/>
    </row>
    <row r="715" spans="1:5" ht="47.25" customHeight="1" x14ac:dyDescent="0.2">
      <c r="A715" s="48" t="s">
        <v>26</v>
      </c>
      <c r="B715" s="50" t="s">
        <v>74</v>
      </c>
      <c r="C715" s="50"/>
      <c r="D715" s="50"/>
      <c r="E715" s="50"/>
    </row>
    <row r="716" spans="1:5" ht="30" customHeight="1" x14ac:dyDescent="0.2">
      <c r="A716" s="48"/>
      <c r="B716" s="43" t="s">
        <v>75</v>
      </c>
      <c r="C716" s="43"/>
      <c r="D716" s="43"/>
      <c r="E716" s="43"/>
    </row>
    <row r="717" spans="1:5" ht="12.75" customHeight="1" x14ac:dyDescent="0.2">
      <c r="A717" s="48"/>
      <c r="B717" s="36" t="s">
        <v>4</v>
      </c>
      <c r="C717" s="31">
        <f t="shared" ref="C717" si="180">SUM(C718:C721)</f>
        <v>45454.545449999998</v>
      </c>
      <c r="D717" s="31"/>
      <c r="E717" s="31"/>
    </row>
    <row r="718" spans="1:5" ht="12.75" customHeight="1" x14ac:dyDescent="0.2">
      <c r="A718" s="48"/>
      <c r="B718" s="36" t="s">
        <v>0</v>
      </c>
      <c r="C718" s="31"/>
      <c r="D718" s="31"/>
      <c r="E718" s="31"/>
    </row>
    <row r="719" spans="1:5" ht="12.75" customHeight="1" x14ac:dyDescent="0.2">
      <c r="A719" s="48"/>
      <c r="B719" s="36" t="s">
        <v>1</v>
      </c>
      <c r="C719" s="31">
        <v>45000</v>
      </c>
      <c r="D719" s="31"/>
      <c r="E719" s="31"/>
    </row>
    <row r="720" spans="1:5" ht="12.75" customHeight="1" x14ac:dyDescent="0.2">
      <c r="A720" s="48"/>
      <c r="B720" s="36" t="s">
        <v>2</v>
      </c>
      <c r="C720" s="31">
        <v>454.54545000000002</v>
      </c>
      <c r="D720" s="31"/>
      <c r="E720" s="31"/>
    </row>
    <row r="721" spans="1:5" x14ac:dyDescent="0.2">
      <c r="A721" s="48"/>
      <c r="B721" s="36" t="s">
        <v>3</v>
      </c>
      <c r="C721" s="31"/>
      <c r="D721" s="31"/>
      <c r="E721" s="31"/>
    </row>
    <row r="722" spans="1:5" x14ac:dyDescent="0.2">
      <c r="A722" s="75" t="s">
        <v>14</v>
      </c>
      <c r="B722" s="50" t="s">
        <v>15</v>
      </c>
      <c r="C722" s="50"/>
      <c r="D722" s="50"/>
      <c r="E722" s="50"/>
    </row>
    <row r="723" spans="1:5" ht="12.75" customHeight="1" x14ac:dyDescent="0.2">
      <c r="A723" s="75"/>
      <c r="B723" s="76" t="s">
        <v>4</v>
      </c>
      <c r="C723" s="35">
        <f t="shared" ref="C723" si="181">SUM(C724:C727)</f>
        <v>50110.110110000001</v>
      </c>
      <c r="D723" s="35">
        <f t="shared" ref="D723" si="182">SUM(D724:D727)</f>
        <v>100300.3003</v>
      </c>
      <c r="E723" s="35">
        <f t="shared" ref="E723" si="183">SUM(E724:E727)</f>
        <v>50000</v>
      </c>
    </row>
    <row r="724" spans="1:5" x14ac:dyDescent="0.2">
      <c r="A724" s="75"/>
      <c r="B724" s="76" t="s">
        <v>0</v>
      </c>
      <c r="C724" s="35">
        <f t="shared" ref="C724" si="184">C732+C740+C748</f>
        <v>0</v>
      </c>
      <c r="D724" s="35">
        <f t="shared" ref="D724" si="185">D732+D740+D748</f>
        <v>0</v>
      </c>
      <c r="E724" s="35">
        <f t="shared" ref="E724" si="186">E732+E740+E748</f>
        <v>0</v>
      </c>
    </row>
    <row r="725" spans="1:5" ht="12.75" customHeight="1" x14ac:dyDescent="0.2">
      <c r="A725" s="75"/>
      <c r="B725" s="76" t="s">
        <v>1</v>
      </c>
      <c r="C725" s="35">
        <f>C733+C741+C749</f>
        <v>50000</v>
      </c>
      <c r="D725" s="35">
        <f t="shared" ref="D725" si="187">D733+D741+D749</f>
        <v>100000</v>
      </c>
      <c r="E725" s="35">
        <f t="shared" ref="E725" si="188">E733+E741+E749</f>
        <v>50000</v>
      </c>
    </row>
    <row r="726" spans="1:5" ht="12.75" customHeight="1" x14ac:dyDescent="0.2">
      <c r="A726" s="75"/>
      <c r="B726" s="76" t="s">
        <v>2</v>
      </c>
      <c r="C726" s="35">
        <f>C734+C742+C750</f>
        <v>110.11010999999999</v>
      </c>
      <c r="D726" s="35">
        <f t="shared" ref="D726" si="189">D734+D742+D750</f>
        <v>300.30029999999999</v>
      </c>
      <c r="E726" s="35">
        <f t="shared" ref="E726" si="190">E734+E742+E750</f>
        <v>0</v>
      </c>
    </row>
    <row r="727" spans="1:5" ht="12.75" customHeight="1" x14ac:dyDescent="0.2">
      <c r="A727" s="75"/>
      <c r="B727" s="76" t="s">
        <v>3</v>
      </c>
      <c r="C727" s="35">
        <f t="shared" ref="C727" si="191">C735+C743+C751</f>
        <v>0</v>
      </c>
      <c r="D727" s="35">
        <f t="shared" ref="D727" si="192">D735+D743+D751</f>
        <v>0</v>
      </c>
      <c r="E727" s="35">
        <f t="shared" ref="E727" si="193">E735+E743+E751</f>
        <v>0</v>
      </c>
    </row>
    <row r="728" spans="1:5" ht="12.75" customHeight="1" x14ac:dyDescent="0.2">
      <c r="A728" s="48" t="s">
        <v>160</v>
      </c>
      <c r="B728" s="49" t="s">
        <v>16</v>
      </c>
      <c r="C728" s="49"/>
      <c r="D728" s="49"/>
      <c r="E728" s="49"/>
    </row>
    <row r="729" spans="1:5" ht="45" customHeight="1" x14ac:dyDescent="0.2">
      <c r="A729" s="48" t="s">
        <v>26</v>
      </c>
      <c r="B729" s="50" t="s">
        <v>17</v>
      </c>
      <c r="C729" s="50"/>
      <c r="D729" s="50"/>
      <c r="E729" s="50"/>
    </row>
    <row r="730" spans="1:5" ht="28.5" customHeight="1" x14ac:dyDescent="0.2">
      <c r="A730" s="48"/>
      <c r="B730" s="43" t="s">
        <v>18</v>
      </c>
      <c r="C730" s="43"/>
      <c r="D730" s="43"/>
      <c r="E730" s="43"/>
    </row>
    <row r="731" spans="1:5" ht="12.75" customHeight="1" x14ac:dyDescent="0.2">
      <c r="A731" s="48"/>
      <c r="B731" s="36" t="s">
        <v>4</v>
      </c>
      <c r="C731" s="31">
        <f t="shared" ref="C731" si="194">SUM(C732:C735)</f>
        <v>20050.050050000002</v>
      </c>
      <c r="D731" s="31">
        <f t="shared" ref="D731" si="195">SUM(D732:D735)</f>
        <v>50150.150150000001</v>
      </c>
      <c r="E731" s="31"/>
    </row>
    <row r="732" spans="1:5" ht="12.75" customHeight="1" x14ac:dyDescent="0.2">
      <c r="A732" s="48"/>
      <c r="B732" s="36" t="s">
        <v>0</v>
      </c>
      <c r="C732" s="31"/>
      <c r="D732" s="31"/>
      <c r="E732" s="31"/>
    </row>
    <row r="733" spans="1:5" ht="12.75" customHeight="1" x14ac:dyDescent="0.2">
      <c r="A733" s="48"/>
      <c r="B733" s="36" t="s">
        <v>1</v>
      </c>
      <c r="C733" s="31">
        <v>20000</v>
      </c>
      <c r="D733" s="31">
        <v>50000</v>
      </c>
      <c r="E733" s="31"/>
    </row>
    <row r="734" spans="1:5" ht="12.75" customHeight="1" x14ac:dyDescent="0.2">
      <c r="A734" s="48"/>
      <c r="B734" s="36" t="s">
        <v>2</v>
      </c>
      <c r="C734" s="31">
        <v>50.050049999999999</v>
      </c>
      <c r="D734" s="31">
        <v>150.15015</v>
      </c>
      <c r="E734" s="31"/>
    </row>
    <row r="735" spans="1:5" ht="12.75" customHeight="1" x14ac:dyDescent="0.2">
      <c r="A735" s="48"/>
      <c r="B735" s="36" t="s">
        <v>3</v>
      </c>
      <c r="C735" s="31"/>
      <c r="D735" s="31"/>
      <c r="E735" s="31"/>
    </row>
    <row r="736" spans="1:5" ht="12.75" customHeight="1" x14ac:dyDescent="0.2">
      <c r="A736" s="48" t="s">
        <v>161</v>
      </c>
      <c r="B736" s="49" t="s">
        <v>16</v>
      </c>
      <c r="C736" s="49"/>
      <c r="D736" s="49"/>
      <c r="E736" s="49"/>
    </row>
    <row r="737" spans="1:5" ht="26.25" customHeight="1" x14ac:dyDescent="0.2">
      <c r="A737" s="48" t="s">
        <v>26</v>
      </c>
      <c r="B737" s="50" t="s">
        <v>17</v>
      </c>
      <c r="C737" s="50"/>
      <c r="D737" s="50"/>
      <c r="E737" s="50"/>
    </row>
    <row r="738" spans="1:5" ht="47.25" customHeight="1" x14ac:dyDescent="0.2">
      <c r="A738" s="48"/>
      <c r="B738" s="43" t="s">
        <v>198</v>
      </c>
      <c r="C738" s="43"/>
      <c r="D738" s="43"/>
      <c r="E738" s="43"/>
    </row>
    <row r="739" spans="1:5" ht="12.75" customHeight="1" x14ac:dyDescent="0.2">
      <c r="A739" s="48"/>
      <c r="B739" s="36" t="s">
        <v>4</v>
      </c>
      <c r="C739" s="31">
        <f t="shared" ref="C739" si="196">SUM(C740:C743)</f>
        <v>20050.050050000002</v>
      </c>
      <c r="D739" s="31">
        <f t="shared" ref="D739" si="197">SUM(D740:D743)</f>
        <v>50150.150150000001</v>
      </c>
      <c r="E739" s="31"/>
    </row>
    <row r="740" spans="1:5" ht="12.75" customHeight="1" x14ac:dyDescent="0.2">
      <c r="A740" s="48"/>
      <c r="B740" s="36" t="s">
        <v>0</v>
      </c>
      <c r="C740" s="31"/>
      <c r="D740" s="31"/>
      <c r="E740" s="31"/>
    </row>
    <row r="741" spans="1:5" ht="12.75" customHeight="1" x14ac:dyDescent="0.2">
      <c r="A741" s="48"/>
      <c r="B741" s="36" t="s">
        <v>1</v>
      </c>
      <c r="C741" s="31">
        <v>20000</v>
      </c>
      <c r="D741" s="31">
        <v>50000</v>
      </c>
      <c r="E741" s="31"/>
    </row>
    <row r="742" spans="1:5" ht="12.75" customHeight="1" x14ac:dyDescent="0.2">
      <c r="A742" s="48"/>
      <c r="B742" s="36" t="s">
        <v>2</v>
      </c>
      <c r="C742" s="31">
        <v>50.050049999999999</v>
      </c>
      <c r="D742" s="31">
        <v>150.15015</v>
      </c>
      <c r="E742" s="31"/>
    </row>
    <row r="743" spans="1:5" ht="12.75" customHeight="1" x14ac:dyDescent="0.2">
      <c r="A743" s="48"/>
      <c r="B743" s="36" t="s">
        <v>3</v>
      </c>
      <c r="C743" s="31"/>
      <c r="D743" s="31"/>
      <c r="E743" s="31"/>
    </row>
    <row r="744" spans="1:5" ht="12.75" customHeight="1" x14ac:dyDescent="0.2">
      <c r="A744" s="48" t="s">
        <v>245</v>
      </c>
      <c r="B744" s="49" t="s">
        <v>16</v>
      </c>
      <c r="C744" s="49"/>
      <c r="D744" s="49"/>
      <c r="E744" s="49"/>
    </row>
    <row r="745" spans="1:5" ht="45.75" customHeight="1" x14ac:dyDescent="0.2">
      <c r="A745" s="48" t="s">
        <v>26</v>
      </c>
      <c r="B745" s="50" t="s">
        <v>17</v>
      </c>
      <c r="C745" s="50"/>
      <c r="D745" s="50"/>
      <c r="E745" s="50"/>
    </row>
    <row r="746" spans="1:5" ht="29.25" customHeight="1" x14ac:dyDescent="0.2">
      <c r="A746" s="48"/>
      <c r="B746" s="43" t="s">
        <v>19</v>
      </c>
      <c r="C746" s="43"/>
      <c r="D746" s="43"/>
      <c r="E746" s="43"/>
    </row>
    <row r="747" spans="1:5" ht="12.75" customHeight="1" x14ac:dyDescent="0.2">
      <c r="A747" s="48"/>
      <c r="B747" s="36" t="s">
        <v>4</v>
      </c>
      <c r="C747" s="31">
        <f t="shared" ref="C747" si="198">SUM(C748:C751)</f>
        <v>10010.01001</v>
      </c>
      <c r="D747" s="31"/>
      <c r="E747" s="31">
        <f t="shared" ref="E747" si="199">SUM(E748:E751)</f>
        <v>50000</v>
      </c>
    </row>
    <row r="748" spans="1:5" ht="12.75" customHeight="1" x14ac:dyDescent="0.2">
      <c r="A748" s="48"/>
      <c r="B748" s="36" t="s">
        <v>0</v>
      </c>
      <c r="C748" s="31"/>
      <c r="D748" s="31"/>
      <c r="E748" s="31"/>
    </row>
    <row r="749" spans="1:5" ht="12.75" customHeight="1" x14ac:dyDescent="0.2">
      <c r="A749" s="48"/>
      <c r="B749" s="36" t="s">
        <v>1</v>
      </c>
      <c r="C749" s="31">
        <v>10000</v>
      </c>
      <c r="D749" s="31"/>
      <c r="E749" s="31">
        <v>50000</v>
      </c>
    </row>
    <row r="750" spans="1:5" ht="12.75" customHeight="1" x14ac:dyDescent="0.2">
      <c r="A750" s="48"/>
      <c r="B750" s="36" t="s">
        <v>2</v>
      </c>
      <c r="C750" s="31">
        <v>10.010009999999999</v>
      </c>
      <c r="D750" s="31"/>
      <c r="E750" s="31"/>
    </row>
    <row r="751" spans="1:5" x14ac:dyDescent="0.2">
      <c r="A751" s="48"/>
      <c r="B751" s="36" t="s">
        <v>3</v>
      </c>
      <c r="C751" s="31"/>
      <c r="D751" s="31"/>
      <c r="E751" s="31"/>
    </row>
    <row r="752" spans="1:5" ht="32.25" customHeight="1" x14ac:dyDescent="0.2">
      <c r="A752" s="75" t="s">
        <v>182</v>
      </c>
      <c r="B752" s="50" t="s">
        <v>104</v>
      </c>
      <c r="C752" s="50"/>
      <c r="D752" s="50"/>
      <c r="E752" s="50"/>
    </row>
    <row r="753" spans="1:5" ht="15" customHeight="1" x14ac:dyDescent="0.2">
      <c r="A753" s="75"/>
      <c r="B753" s="76" t="s">
        <v>4</v>
      </c>
      <c r="C753" s="35">
        <f>SUM(C754:C757)</f>
        <v>74283</v>
      </c>
      <c r="D753" s="35">
        <f t="shared" ref="D753" si="200">SUM(D754:D757)</f>
        <v>133891.44662999999</v>
      </c>
      <c r="E753" s="35">
        <f t="shared" ref="E753" si="201">SUM(E754:E757)</f>
        <v>59608.446629999999</v>
      </c>
    </row>
    <row r="754" spans="1:5" ht="15" customHeight="1" x14ac:dyDescent="0.2">
      <c r="A754" s="75"/>
      <c r="B754" s="76" t="s">
        <v>0</v>
      </c>
      <c r="C754" s="35">
        <f t="shared" ref="C754" si="202">C762+C770</f>
        <v>70569</v>
      </c>
      <c r="D754" s="35">
        <f t="shared" ref="D754" si="203">D762+D770</f>
        <v>127197.02429999999</v>
      </c>
      <c r="E754" s="35">
        <f t="shared" ref="E754" si="204">E762+E770</f>
        <v>56628.024299999997</v>
      </c>
    </row>
    <row r="755" spans="1:5" ht="15" customHeight="1" x14ac:dyDescent="0.2">
      <c r="A755" s="75"/>
      <c r="B755" s="76" t="s">
        <v>1</v>
      </c>
      <c r="C755" s="35">
        <f t="shared" ref="C755" si="205">C763+C771</f>
        <v>3714</v>
      </c>
      <c r="D755" s="35">
        <f t="shared" ref="D755" si="206">D763+D771</f>
        <v>6694.4223299999994</v>
      </c>
      <c r="E755" s="35">
        <f t="shared" ref="E755" si="207">E763+E771</f>
        <v>2980.4223299999999</v>
      </c>
    </row>
    <row r="756" spans="1:5" ht="15" customHeight="1" x14ac:dyDescent="0.2">
      <c r="A756" s="75"/>
      <c r="B756" s="76" t="s">
        <v>2</v>
      </c>
      <c r="C756" s="35">
        <f t="shared" ref="C756" si="208">C764+C772</f>
        <v>0</v>
      </c>
      <c r="D756" s="35">
        <f t="shared" ref="D756" si="209">D764+D772</f>
        <v>0</v>
      </c>
      <c r="E756" s="35">
        <f t="shared" ref="E756" si="210">E764+E772</f>
        <v>0</v>
      </c>
    </row>
    <row r="757" spans="1:5" ht="15" customHeight="1" x14ac:dyDescent="0.2">
      <c r="A757" s="75"/>
      <c r="B757" s="76" t="s">
        <v>3</v>
      </c>
      <c r="C757" s="35">
        <f t="shared" ref="C757" si="211">C765+C773</f>
        <v>0</v>
      </c>
      <c r="D757" s="35">
        <f t="shared" ref="D757" si="212">D765+D773</f>
        <v>0</v>
      </c>
      <c r="E757" s="35">
        <f t="shared" ref="E757" si="213">E765+E773</f>
        <v>0</v>
      </c>
    </row>
    <row r="758" spans="1:5" ht="15" customHeight="1" x14ac:dyDescent="0.2">
      <c r="A758" s="48" t="s">
        <v>162</v>
      </c>
      <c r="B758" s="49" t="s">
        <v>105</v>
      </c>
      <c r="C758" s="49"/>
      <c r="D758" s="49"/>
      <c r="E758" s="49"/>
    </row>
    <row r="759" spans="1:5" ht="42" customHeight="1" x14ac:dyDescent="0.2">
      <c r="A759" s="48"/>
      <c r="B759" s="50" t="s">
        <v>106</v>
      </c>
      <c r="C759" s="50"/>
      <c r="D759" s="50"/>
      <c r="E759" s="50"/>
    </row>
    <row r="760" spans="1:5" ht="21" customHeight="1" x14ac:dyDescent="0.2">
      <c r="A760" s="48"/>
      <c r="B760" s="43" t="s">
        <v>107</v>
      </c>
      <c r="C760" s="43"/>
      <c r="D760" s="43"/>
      <c r="E760" s="43"/>
    </row>
    <row r="761" spans="1:5" ht="12.75" customHeight="1" x14ac:dyDescent="0.2">
      <c r="A761" s="48"/>
      <c r="B761" s="36" t="s">
        <v>4</v>
      </c>
      <c r="C761" s="31">
        <f t="shared" ref="C761" si="214">SUM(C762:C765)</f>
        <v>74283</v>
      </c>
      <c r="D761" s="31">
        <f t="shared" ref="D761" si="215">SUM(D762:D765)</f>
        <v>74283</v>
      </c>
      <c r="E761" s="31"/>
    </row>
    <row r="762" spans="1:5" ht="12.75" customHeight="1" x14ac:dyDescent="0.2">
      <c r="A762" s="48"/>
      <c r="B762" s="36" t="s">
        <v>0</v>
      </c>
      <c r="C762" s="31">
        <v>70569</v>
      </c>
      <c r="D762" s="31">
        <v>70569</v>
      </c>
      <c r="E762" s="31"/>
    </row>
    <row r="763" spans="1:5" ht="12.75" customHeight="1" x14ac:dyDescent="0.2">
      <c r="A763" s="48"/>
      <c r="B763" s="36" t="s">
        <v>1</v>
      </c>
      <c r="C763" s="31">
        <v>3714</v>
      </c>
      <c r="D763" s="31">
        <v>3714</v>
      </c>
      <c r="E763" s="31"/>
    </row>
    <row r="764" spans="1:5" ht="12.75" customHeight="1" x14ac:dyDescent="0.2">
      <c r="A764" s="48"/>
      <c r="B764" s="36" t="s">
        <v>2</v>
      </c>
      <c r="C764" s="31"/>
      <c r="D764" s="31"/>
      <c r="E764" s="31"/>
    </row>
    <row r="765" spans="1:5" x14ac:dyDescent="0.2">
      <c r="A765" s="48"/>
      <c r="B765" s="36" t="s">
        <v>3</v>
      </c>
      <c r="C765" s="31"/>
      <c r="D765" s="31"/>
      <c r="E765" s="31"/>
    </row>
    <row r="766" spans="1:5" x14ac:dyDescent="0.2">
      <c r="A766" s="48" t="s">
        <v>163</v>
      </c>
      <c r="B766" s="49" t="s">
        <v>105</v>
      </c>
      <c r="C766" s="49"/>
      <c r="D766" s="49"/>
      <c r="E766" s="49"/>
    </row>
    <row r="767" spans="1:5" ht="47.25" customHeight="1" x14ac:dyDescent="0.2">
      <c r="A767" s="48"/>
      <c r="B767" s="50" t="s">
        <v>106</v>
      </c>
      <c r="C767" s="50"/>
      <c r="D767" s="50"/>
      <c r="E767" s="50"/>
    </row>
    <row r="768" spans="1:5" ht="30.75" customHeight="1" x14ac:dyDescent="0.2">
      <c r="A768" s="48"/>
      <c r="B768" s="43" t="s">
        <v>108</v>
      </c>
      <c r="C768" s="43"/>
      <c r="D768" s="43"/>
      <c r="E768" s="43"/>
    </row>
    <row r="769" spans="1:5" ht="12.75" customHeight="1" x14ac:dyDescent="0.2">
      <c r="A769" s="48"/>
      <c r="B769" s="36" t="s">
        <v>4</v>
      </c>
      <c r="C769" s="31">
        <f t="shared" ref="C769" si="216">SUM(C770:C773)</f>
        <v>0</v>
      </c>
      <c r="D769" s="31">
        <f t="shared" ref="D769" si="217">SUM(D770:D773)</f>
        <v>59608.446629999999</v>
      </c>
      <c r="E769" s="31">
        <f t="shared" ref="E769" si="218">SUM(E770:E773)</f>
        <v>59608.446629999999</v>
      </c>
    </row>
    <row r="770" spans="1:5" ht="12.75" customHeight="1" x14ac:dyDescent="0.2">
      <c r="A770" s="48"/>
      <c r="B770" s="36" t="s">
        <v>0</v>
      </c>
      <c r="C770" s="31"/>
      <c r="D770" s="31">
        <v>56628.024299999997</v>
      </c>
      <c r="E770" s="31">
        <v>56628.024299999997</v>
      </c>
    </row>
    <row r="771" spans="1:5" ht="12.75" customHeight="1" x14ac:dyDescent="0.2">
      <c r="A771" s="48"/>
      <c r="B771" s="36" t="s">
        <v>1</v>
      </c>
      <c r="C771" s="31"/>
      <c r="D771" s="31">
        <v>2980.4223299999999</v>
      </c>
      <c r="E771" s="31">
        <v>2980.4223299999999</v>
      </c>
    </row>
    <row r="772" spans="1:5" ht="12.75" customHeight="1" x14ac:dyDescent="0.2">
      <c r="A772" s="48"/>
      <c r="B772" s="36" t="s">
        <v>2</v>
      </c>
      <c r="C772" s="31"/>
      <c r="D772" s="31"/>
      <c r="E772" s="31"/>
    </row>
    <row r="773" spans="1:5" x14ac:dyDescent="0.2">
      <c r="A773" s="48"/>
      <c r="B773" s="36" t="s">
        <v>3</v>
      </c>
      <c r="C773" s="31"/>
      <c r="D773" s="31"/>
      <c r="E773" s="31"/>
    </row>
    <row r="774" spans="1:5" ht="36" customHeight="1" x14ac:dyDescent="0.2">
      <c r="A774" s="75" t="s">
        <v>42</v>
      </c>
      <c r="B774" s="50" t="s">
        <v>68</v>
      </c>
      <c r="C774" s="50"/>
      <c r="D774" s="50"/>
      <c r="E774" s="50"/>
    </row>
    <row r="775" spans="1:5" ht="15" customHeight="1" x14ac:dyDescent="0.2">
      <c r="A775" s="75"/>
      <c r="B775" s="76" t="s">
        <v>4</v>
      </c>
      <c r="C775" s="35">
        <f t="shared" ref="C775:E775" si="219">SUM(C776:C780)</f>
        <v>272663.53000000003</v>
      </c>
      <c r="D775" s="35">
        <f t="shared" si="219"/>
        <v>0</v>
      </c>
      <c r="E775" s="35">
        <f t="shared" si="219"/>
        <v>329197.245</v>
      </c>
    </row>
    <row r="776" spans="1:5" ht="15" customHeight="1" x14ac:dyDescent="0.2">
      <c r="A776" s="75"/>
      <c r="B776" s="76" t="s">
        <v>0</v>
      </c>
      <c r="C776" s="35">
        <f t="shared" ref="C776:E776" si="220">C785+C793+C802</f>
        <v>0</v>
      </c>
      <c r="D776" s="35">
        <f t="shared" si="220"/>
        <v>0</v>
      </c>
      <c r="E776" s="35">
        <f t="shared" si="220"/>
        <v>0</v>
      </c>
    </row>
    <row r="777" spans="1:5" ht="12.75" customHeight="1" x14ac:dyDescent="0.2">
      <c r="A777" s="75"/>
      <c r="B777" s="76" t="s">
        <v>1</v>
      </c>
      <c r="C777" s="35">
        <f t="shared" ref="C777:E779" si="221">C786+C794+C803</f>
        <v>0</v>
      </c>
      <c r="D777" s="35">
        <f t="shared" si="221"/>
        <v>0</v>
      </c>
      <c r="E777" s="35">
        <f t="shared" si="221"/>
        <v>329197.245</v>
      </c>
    </row>
    <row r="778" spans="1:5" ht="12.75" customHeight="1" x14ac:dyDescent="0.2">
      <c r="A778" s="75"/>
      <c r="B778" s="76" t="s">
        <v>2</v>
      </c>
      <c r="C778" s="35">
        <f t="shared" si="221"/>
        <v>0</v>
      </c>
      <c r="D778" s="35">
        <f t="shared" si="221"/>
        <v>0</v>
      </c>
      <c r="E778" s="35">
        <f t="shared" si="221"/>
        <v>0</v>
      </c>
    </row>
    <row r="779" spans="1:5" s="10" customFormat="1" ht="27" customHeight="1" x14ac:dyDescent="0.2">
      <c r="A779" s="75"/>
      <c r="B779" s="76" t="s">
        <v>3</v>
      </c>
      <c r="C779" s="35">
        <f t="shared" si="221"/>
        <v>0</v>
      </c>
      <c r="D779" s="35">
        <f t="shared" si="221"/>
        <v>0</v>
      </c>
      <c r="E779" s="35">
        <f t="shared" si="221"/>
        <v>0</v>
      </c>
    </row>
    <row r="780" spans="1:5" ht="12.75" customHeight="1" x14ac:dyDescent="0.2">
      <c r="A780" s="75"/>
      <c r="B780" s="76" t="s">
        <v>247</v>
      </c>
      <c r="C780" s="35">
        <f>C797+C806</f>
        <v>272663.53000000003</v>
      </c>
      <c r="D780" s="35"/>
      <c r="E780" s="35"/>
    </row>
    <row r="781" spans="1:5" s="10" customFormat="1" ht="12.75" customHeight="1" x14ac:dyDescent="0.2">
      <c r="A781" s="48" t="s">
        <v>164</v>
      </c>
      <c r="B781" s="49" t="s">
        <v>13</v>
      </c>
      <c r="C781" s="49"/>
      <c r="D781" s="49"/>
      <c r="E781" s="49"/>
    </row>
    <row r="782" spans="1:5" s="10" customFormat="1" ht="46.5" customHeight="1" x14ac:dyDescent="0.2">
      <c r="A782" s="48"/>
      <c r="B782" s="50" t="s">
        <v>69</v>
      </c>
      <c r="C782" s="50"/>
      <c r="D782" s="50"/>
      <c r="E782" s="50"/>
    </row>
    <row r="783" spans="1:5" s="10" customFormat="1" ht="20.25" customHeight="1" x14ac:dyDescent="0.2">
      <c r="A783" s="48"/>
      <c r="B783" s="49" t="s">
        <v>462</v>
      </c>
      <c r="C783" s="49"/>
      <c r="D783" s="49"/>
      <c r="E783" s="49"/>
    </row>
    <row r="784" spans="1:5" s="10" customFormat="1" ht="12.75" customHeight="1" x14ac:dyDescent="0.2">
      <c r="A784" s="48"/>
      <c r="B784" s="36" t="s">
        <v>4</v>
      </c>
      <c r="C784" s="31">
        <f t="shared" ref="C784:E784" si="222">SUM(C785:C788)</f>
        <v>0</v>
      </c>
      <c r="D784" s="31">
        <f t="shared" si="222"/>
        <v>0</v>
      </c>
      <c r="E784" s="31">
        <f t="shared" si="222"/>
        <v>329197.245</v>
      </c>
    </row>
    <row r="785" spans="1:5" s="10" customFormat="1" ht="12.75" customHeight="1" x14ac:dyDescent="0.2">
      <c r="A785" s="48"/>
      <c r="B785" s="36" t="s">
        <v>0</v>
      </c>
      <c r="C785" s="31"/>
      <c r="D785" s="31"/>
      <c r="E785" s="31"/>
    </row>
    <row r="786" spans="1:5" s="10" customFormat="1" ht="12.75" customHeight="1" x14ac:dyDescent="0.2">
      <c r="A786" s="48"/>
      <c r="B786" s="36" t="s">
        <v>1</v>
      </c>
      <c r="C786" s="31"/>
      <c r="D786" s="31"/>
      <c r="E786" s="31">
        <v>329197.245</v>
      </c>
    </row>
    <row r="787" spans="1:5" s="10" customFormat="1" ht="12.75" customHeight="1" x14ac:dyDescent="0.2">
      <c r="A787" s="48"/>
      <c r="B787" s="36" t="s">
        <v>2</v>
      </c>
      <c r="C787" s="31"/>
      <c r="D787" s="31"/>
      <c r="E787" s="31"/>
    </row>
    <row r="788" spans="1:5" s="10" customFormat="1" ht="25.5" customHeight="1" x14ac:dyDescent="0.2">
      <c r="A788" s="48"/>
      <c r="B788" s="36" t="s">
        <v>3</v>
      </c>
      <c r="C788" s="31"/>
      <c r="D788" s="31"/>
      <c r="E788" s="31"/>
    </row>
    <row r="789" spans="1:5" ht="12.75" customHeight="1" x14ac:dyDescent="0.2">
      <c r="A789" s="48" t="s">
        <v>165</v>
      </c>
      <c r="B789" s="49" t="s">
        <v>10</v>
      </c>
      <c r="C789" s="49"/>
      <c r="D789" s="49"/>
      <c r="E789" s="49"/>
    </row>
    <row r="790" spans="1:5" ht="47.25" customHeight="1" x14ac:dyDescent="0.2">
      <c r="A790" s="48"/>
      <c r="B790" s="50" t="s">
        <v>69</v>
      </c>
      <c r="C790" s="50"/>
      <c r="D790" s="50"/>
      <c r="E790" s="50"/>
    </row>
    <row r="791" spans="1:5" ht="51.75" customHeight="1" x14ac:dyDescent="0.2">
      <c r="A791" s="48"/>
      <c r="B791" s="49" t="s">
        <v>199</v>
      </c>
      <c r="C791" s="49"/>
      <c r="D791" s="49"/>
      <c r="E791" s="49"/>
    </row>
    <row r="792" spans="1:5" ht="12.75" customHeight="1" x14ac:dyDescent="0.2">
      <c r="A792" s="48"/>
      <c r="B792" s="36" t="s">
        <v>4</v>
      </c>
      <c r="C792" s="31">
        <f t="shared" ref="C792:E792" si="223">SUM(C793:C797)</f>
        <v>144189.23000000001</v>
      </c>
      <c r="D792" s="31">
        <f t="shared" si="223"/>
        <v>0</v>
      </c>
      <c r="E792" s="31">
        <f t="shared" si="223"/>
        <v>0</v>
      </c>
    </row>
    <row r="793" spans="1:5" ht="12.75" customHeight="1" x14ac:dyDescent="0.2">
      <c r="A793" s="48"/>
      <c r="B793" s="36" t="s">
        <v>0</v>
      </c>
      <c r="C793" s="31"/>
      <c r="D793" s="31"/>
      <c r="E793" s="31"/>
    </row>
    <row r="794" spans="1:5" ht="12.75" customHeight="1" x14ac:dyDescent="0.2">
      <c r="A794" s="48"/>
      <c r="B794" s="36" t="s">
        <v>1</v>
      </c>
      <c r="C794" s="31"/>
      <c r="D794" s="31"/>
      <c r="E794" s="31"/>
    </row>
    <row r="795" spans="1:5" ht="12.75" customHeight="1" x14ac:dyDescent="0.2">
      <c r="A795" s="48"/>
      <c r="B795" s="36" t="s">
        <v>2</v>
      </c>
      <c r="C795" s="31"/>
      <c r="D795" s="31"/>
      <c r="E795" s="31"/>
    </row>
    <row r="796" spans="1:5" s="10" customFormat="1" ht="25.5" customHeight="1" x14ac:dyDescent="0.2">
      <c r="A796" s="48"/>
      <c r="B796" s="36" t="s">
        <v>3</v>
      </c>
      <c r="C796" s="31"/>
      <c r="D796" s="31"/>
      <c r="E796" s="31"/>
    </row>
    <row r="797" spans="1:5" ht="12.75" customHeight="1" x14ac:dyDescent="0.2">
      <c r="A797" s="48"/>
      <c r="B797" s="36" t="s">
        <v>247</v>
      </c>
      <c r="C797" s="31">
        <v>144189.23000000001</v>
      </c>
      <c r="D797" s="31"/>
      <c r="E797" s="31"/>
    </row>
    <row r="798" spans="1:5" ht="12.75" customHeight="1" x14ac:dyDescent="0.2">
      <c r="A798" s="48" t="s">
        <v>461</v>
      </c>
      <c r="B798" s="49" t="s">
        <v>10</v>
      </c>
      <c r="C798" s="49"/>
      <c r="D798" s="49"/>
      <c r="E798" s="49"/>
    </row>
    <row r="799" spans="1:5" ht="57" customHeight="1" x14ac:dyDescent="0.2">
      <c r="A799" s="48"/>
      <c r="B799" s="50" t="s">
        <v>69</v>
      </c>
      <c r="C799" s="50"/>
      <c r="D799" s="50"/>
      <c r="E799" s="50"/>
    </row>
    <row r="800" spans="1:5" ht="42.75" customHeight="1" x14ac:dyDescent="0.2">
      <c r="A800" s="48"/>
      <c r="B800" s="49" t="s">
        <v>11</v>
      </c>
      <c r="C800" s="49"/>
      <c r="D800" s="49"/>
      <c r="E800" s="49"/>
    </row>
    <row r="801" spans="1:5" ht="12.75" customHeight="1" x14ac:dyDescent="0.2">
      <c r="A801" s="48"/>
      <c r="B801" s="36" t="s">
        <v>4</v>
      </c>
      <c r="C801" s="31">
        <f t="shared" ref="C801:E801" si="224">SUM(C802:C806)</f>
        <v>128474.3</v>
      </c>
      <c r="D801" s="31">
        <f t="shared" si="224"/>
        <v>0</v>
      </c>
      <c r="E801" s="31">
        <f t="shared" si="224"/>
        <v>0</v>
      </c>
    </row>
    <row r="802" spans="1:5" ht="12.75" customHeight="1" x14ac:dyDescent="0.2">
      <c r="A802" s="48"/>
      <c r="B802" s="36" t="s">
        <v>0</v>
      </c>
      <c r="C802" s="31"/>
      <c r="D802" s="31"/>
      <c r="E802" s="31"/>
    </row>
    <row r="803" spans="1:5" ht="12.75" customHeight="1" x14ac:dyDescent="0.2">
      <c r="A803" s="48"/>
      <c r="B803" s="36" t="s">
        <v>1</v>
      </c>
      <c r="C803" s="31"/>
      <c r="D803" s="31"/>
      <c r="E803" s="31"/>
    </row>
    <row r="804" spans="1:5" ht="12.75" customHeight="1" x14ac:dyDescent="0.2">
      <c r="A804" s="48"/>
      <c r="B804" s="36" t="s">
        <v>2</v>
      </c>
      <c r="C804" s="31"/>
      <c r="D804" s="31"/>
      <c r="E804" s="31"/>
    </row>
    <row r="805" spans="1:5" s="10" customFormat="1" ht="24.75" customHeight="1" x14ac:dyDescent="0.2">
      <c r="A805" s="48"/>
      <c r="B805" s="36" t="s">
        <v>3</v>
      </c>
      <c r="C805" s="31"/>
      <c r="D805" s="31"/>
      <c r="E805" s="31"/>
    </row>
    <row r="806" spans="1:5" ht="25.5" x14ac:dyDescent="0.2">
      <c r="A806" s="48"/>
      <c r="B806" s="36" t="s">
        <v>247</v>
      </c>
      <c r="C806" s="31">
        <v>128474.3</v>
      </c>
      <c r="D806" s="31"/>
      <c r="E806" s="31"/>
    </row>
    <row r="807" spans="1:5" x14ac:dyDescent="0.2">
      <c r="A807" s="77"/>
      <c r="B807" s="77"/>
      <c r="C807" s="77"/>
      <c r="D807" s="77"/>
      <c r="E807" s="77"/>
    </row>
    <row r="808" spans="1:5" x14ac:dyDescent="0.2">
      <c r="A808" s="78" t="s">
        <v>4</v>
      </c>
      <c r="B808" s="78"/>
      <c r="C808" s="35">
        <f t="shared" ref="C808" si="225">SUM(C809:C812)</f>
        <v>6639889.8187599992</v>
      </c>
      <c r="D808" s="35">
        <f t="shared" ref="D808" si="226">SUM(D809:D812)</f>
        <v>5594352.4377820008</v>
      </c>
      <c r="E808" s="35">
        <f t="shared" ref="E808" si="227">SUM(E809:E812)</f>
        <v>6052439.3147099996</v>
      </c>
    </row>
    <row r="809" spans="1:5" x14ac:dyDescent="0.2">
      <c r="A809" s="78" t="s">
        <v>0</v>
      </c>
      <c r="B809" s="78"/>
      <c r="C809" s="35">
        <f t="shared" ref="C809:E812" si="228">C8+C54+C124+C146+C184+C222+C252+C355+C490+C688+C702+C724+C754+C776</f>
        <v>3985833.2501999997</v>
      </c>
      <c r="D809" s="35">
        <f t="shared" si="228"/>
        <v>3575954.0323000005</v>
      </c>
      <c r="E809" s="35">
        <f t="shared" si="228"/>
        <v>4046709.8043000004</v>
      </c>
    </row>
    <row r="810" spans="1:5" x14ac:dyDescent="0.2">
      <c r="A810" s="78" t="s">
        <v>1</v>
      </c>
      <c r="B810" s="78"/>
      <c r="C810" s="35">
        <f t="shared" si="228"/>
        <v>2500000</v>
      </c>
      <c r="D810" s="35">
        <f t="shared" si="228"/>
        <v>2000000</v>
      </c>
      <c r="E810" s="35">
        <f t="shared" si="228"/>
        <v>1999999.9999999995</v>
      </c>
    </row>
    <row r="811" spans="1:5" x14ac:dyDescent="0.2">
      <c r="A811" s="78" t="s">
        <v>2</v>
      </c>
      <c r="B811" s="78"/>
      <c r="C811" s="35">
        <f t="shared" si="228"/>
        <v>85662.382559999984</v>
      </c>
      <c r="D811" s="35">
        <f t="shared" si="228"/>
        <v>18398.405481999998</v>
      </c>
      <c r="E811" s="35">
        <f t="shared" si="228"/>
        <v>5729.5104099999999</v>
      </c>
    </row>
    <row r="812" spans="1:5" s="10" customFormat="1" ht="29.25" customHeight="1" x14ac:dyDescent="0.2">
      <c r="A812" s="78" t="s">
        <v>3</v>
      </c>
      <c r="B812" s="78"/>
      <c r="C812" s="35">
        <f t="shared" si="228"/>
        <v>68394.186000000002</v>
      </c>
      <c r="D812" s="35">
        <f t="shared" si="228"/>
        <v>0</v>
      </c>
      <c r="E812" s="35">
        <f t="shared" si="228"/>
        <v>0</v>
      </c>
    </row>
    <row r="813" spans="1:5" x14ac:dyDescent="0.2">
      <c r="A813" s="78" t="s">
        <v>247</v>
      </c>
      <c r="B813" s="78"/>
      <c r="C813" s="35">
        <f>C780</f>
        <v>272663.53000000003</v>
      </c>
      <c r="D813" s="35">
        <f t="shared" ref="D813:E813" si="229">D780</f>
        <v>0</v>
      </c>
      <c r="E813" s="35">
        <f t="shared" si="229"/>
        <v>0</v>
      </c>
    </row>
    <row r="814" spans="1:5" ht="13.5" x14ac:dyDescent="0.25">
      <c r="A814" s="6"/>
      <c r="B814" s="6"/>
      <c r="C814" s="9"/>
      <c r="D814" s="9"/>
      <c r="E814" s="9"/>
    </row>
    <row r="815" spans="1:5" ht="13.5" x14ac:dyDescent="0.25">
      <c r="A815" s="79" t="s">
        <v>76</v>
      </c>
      <c r="B815" s="80"/>
      <c r="C815" s="81">
        <f>SUM(C816:C830)</f>
        <v>2772663.5300000003</v>
      </c>
      <c r="D815" s="81">
        <f t="shared" ref="D815:E815" si="230">SUM(D816:D830)</f>
        <v>2000000</v>
      </c>
      <c r="E815" s="81">
        <f t="shared" si="230"/>
        <v>1999999.9999999998</v>
      </c>
    </row>
    <row r="816" spans="1:5" ht="13.5" customHeight="1" x14ac:dyDescent="0.2">
      <c r="A816" s="79" t="s">
        <v>77</v>
      </c>
      <c r="B816" s="80"/>
      <c r="C816" s="7">
        <f t="shared" ref="C816:D816" si="231">C25+C33+C41+C49+C63+C71+C119+C133+C155+C179+C193+C201+C209+C261+C269+C277+C285+C294+C302+C310+C318+C326+C334+C404+C412+C711+C719+C786</f>
        <v>1452993.9763300002</v>
      </c>
      <c r="D816" s="7">
        <f t="shared" si="231"/>
        <v>1081902.1673099999</v>
      </c>
      <c r="E816" s="7">
        <f>E25+E33+E41+E49+E63+E71+E119+E133+E155+E179+E193+E201+E209+E261+E269+E277+E285+E294+E302+E310+E318+E326+E334+E404+E412+E711+E719+E786</f>
        <v>1504890.6333900001</v>
      </c>
    </row>
    <row r="817" spans="1:5" ht="13.5" customHeight="1" x14ac:dyDescent="0.2">
      <c r="A817" s="79" t="s">
        <v>78</v>
      </c>
      <c r="B817" s="80"/>
      <c r="C817" s="7">
        <f t="shared" ref="C817:E817" si="232">C499+C507+C515+C523+C531+C539+C547+C555+C563+C571+C579+C587+C595+C603+C611+C619+C627+C635+C643+C651+C659+C667+C675+C683</f>
        <v>419366.72955000005</v>
      </c>
      <c r="D817" s="7">
        <f t="shared" si="232"/>
        <v>98556.436200000011</v>
      </c>
      <c r="E817" s="7">
        <f t="shared" si="232"/>
        <v>62413.17</v>
      </c>
    </row>
    <row r="818" spans="1:5" ht="13.5" customHeight="1" x14ac:dyDescent="0.2">
      <c r="A818" s="79" t="s">
        <v>168</v>
      </c>
      <c r="B818" s="80"/>
      <c r="C818" s="7">
        <f t="shared" ref="C818:E818" si="233">C79+C87+C95+C103+C111</f>
        <v>124655.82212</v>
      </c>
      <c r="D818" s="7">
        <f t="shared" si="233"/>
        <v>320174.39158</v>
      </c>
      <c r="E818" s="7">
        <f t="shared" si="233"/>
        <v>0</v>
      </c>
    </row>
    <row r="819" spans="1:5" ht="13.5" customHeight="1" x14ac:dyDescent="0.2">
      <c r="A819" s="79" t="s">
        <v>79</v>
      </c>
      <c r="B819" s="80"/>
      <c r="C819" s="7">
        <f t="shared" ref="C819:E819" si="234">C364+C372+C380+C388+C396+C420+C428+C436+C444+C452+C460+C468+C476+C484</f>
        <v>300148.15765000001</v>
      </c>
      <c r="D819" s="7">
        <f t="shared" si="234"/>
        <v>321954.41046799999</v>
      </c>
      <c r="E819" s="7">
        <f t="shared" si="234"/>
        <v>168032.45159999997</v>
      </c>
    </row>
    <row r="820" spans="1:5" ht="13.5" customHeight="1" x14ac:dyDescent="0.2">
      <c r="A820" s="79" t="s">
        <v>80</v>
      </c>
      <c r="B820" s="80"/>
      <c r="C820" s="7">
        <f t="shared" ref="C820:E820" si="235">C247</f>
        <v>1385.5</v>
      </c>
      <c r="D820" s="7">
        <f t="shared" si="235"/>
        <v>1385.5</v>
      </c>
      <c r="E820" s="7">
        <f t="shared" si="235"/>
        <v>0</v>
      </c>
    </row>
    <row r="821" spans="1:5" ht="13.5" customHeight="1" x14ac:dyDescent="0.2">
      <c r="A821" s="79" t="s">
        <v>81</v>
      </c>
      <c r="B821" s="80"/>
      <c r="C821" s="7">
        <f>C797+C806</f>
        <v>272663.53000000003</v>
      </c>
      <c r="D821" s="7">
        <f t="shared" ref="D821:E821" si="236">D797+D806</f>
        <v>0</v>
      </c>
      <c r="E821" s="7">
        <f t="shared" si="236"/>
        <v>0</v>
      </c>
    </row>
    <row r="822" spans="1:5" ht="13.5" customHeight="1" x14ac:dyDescent="0.2">
      <c r="A822" s="79" t="s">
        <v>167</v>
      </c>
      <c r="B822" s="80"/>
      <c r="C822" s="7">
        <f t="shared" ref="C822:E822" si="237">C141</f>
        <v>27966.452270000002</v>
      </c>
      <c r="D822" s="7">
        <f t="shared" si="237"/>
        <v>0</v>
      </c>
      <c r="E822" s="7">
        <f t="shared" si="237"/>
        <v>0</v>
      </c>
    </row>
    <row r="823" spans="1:5" ht="13.5" customHeight="1" x14ac:dyDescent="0.2">
      <c r="A823" s="79" t="s">
        <v>83</v>
      </c>
      <c r="B823" s="80"/>
      <c r="C823" s="7">
        <f t="shared" ref="C823:E823" si="238">C217</f>
        <v>25283.90208</v>
      </c>
      <c r="D823" s="7">
        <f t="shared" si="238"/>
        <v>0</v>
      </c>
      <c r="E823" s="7">
        <f t="shared" si="238"/>
        <v>0</v>
      </c>
    </row>
    <row r="824" spans="1:5" ht="13.5" customHeight="1" x14ac:dyDescent="0.2">
      <c r="A824" s="79" t="s">
        <v>84</v>
      </c>
      <c r="B824" s="80"/>
      <c r="C824" s="7">
        <f t="shared" ref="C824:E824" si="239">C17+C342+C350</f>
        <v>53814.5</v>
      </c>
      <c r="D824" s="7">
        <f t="shared" si="239"/>
        <v>6894.6141119999811</v>
      </c>
      <c r="E824" s="7">
        <f t="shared" si="239"/>
        <v>119818.32267999976</v>
      </c>
    </row>
    <row r="825" spans="1:5" ht="13.5" customHeight="1" x14ac:dyDescent="0.2">
      <c r="A825" s="79" t="s">
        <v>85</v>
      </c>
      <c r="B825" s="80"/>
      <c r="C825" s="7">
        <f t="shared" ref="C825:E825" si="240">C697</f>
        <v>33647</v>
      </c>
      <c r="D825" s="7">
        <f t="shared" si="240"/>
        <v>17568.288</v>
      </c>
      <c r="E825" s="7">
        <f t="shared" si="240"/>
        <v>0</v>
      </c>
    </row>
    <row r="826" spans="1:5" ht="13.5" customHeight="1" x14ac:dyDescent="0.2">
      <c r="A826" s="79" t="s">
        <v>86</v>
      </c>
      <c r="B826" s="80"/>
      <c r="C826" s="7">
        <f t="shared" ref="C826:E826" si="241">C733+C741+C749</f>
        <v>50000</v>
      </c>
      <c r="D826" s="7">
        <f t="shared" si="241"/>
        <v>100000</v>
      </c>
      <c r="E826" s="7">
        <f t="shared" si="241"/>
        <v>50000</v>
      </c>
    </row>
    <row r="827" spans="1:5" ht="13.5" customHeight="1" x14ac:dyDescent="0.2">
      <c r="A827" s="79" t="s">
        <v>87</v>
      </c>
      <c r="B827" s="80"/>
      <c r="C827" s="7">
        <f t="shared" ref="C827:E827" si="242">C231+C239</f>
        <v>5523.96</v>
      </c>
      <c r="D827" s="7">
        <f t="shared" si="242"/>
        <v>3907.77</v>
      </c>
      <c r="E827" s="7">
        <f t="shared" si="242"/>
        <v>0</v>
      </c>
    </row>
    <row r="828" spans="1:5" ht="13.5" customHeight="1" x14ac:dyDescent="0.2">
      <c r="A828" s="79" t="s">
        <v>166</v>
      </c>
      <c r="B828" s="80"/>
      <c r="C828" s="7">
        <f t="shared" ref="C828:E828" si="243">C763+C771</f>
        <v>3714</v>
      </c>
      <c r="D828" s="7">
        <f t="shared" si="243"/>
        <v>6694.4223299999994</v>
      </c>
      <c r="E828" s="7">
        <f t="shared" si="243"/>
        <v>2980.4223299999999</v>
      </c>
    </row>
    <row r="829" spans="1:5" ht="13.5" customHeight="1" x14ac:dyDescent="0.2">
      <c r="A829" s="79" t="s">
        <v>88</v>
      </c>
      <c r="B829" s="80"/>
      <c r="C829" s="7">
        <f t="shared" ref="C829:E829" si="244">C163+C171</f>
        <v>1500</v>
      </c>
      <c r="D829" s="7">
        <f t="shared" si="244"/>
        <v>40962</v>
      </c>
      <c r="E829" s="7">
        <f t="shared" si="244"/>
        <v>91865</v>
      </c>
    </row>
    <row r="830" spans="1:5" ht="13.5" x14ac:dyDescent="0.2">
      <c r="A830" s="79" t="s">
        <v>215</v>
      </c>
      <c r="B830" s="80"/>
      <c r="C830" s="7">
        <v>0</v>
      </c>
      <c r="D830" s="7">
        <v>0</v>
      </c>
      <c r="E830" s="7">
        <v>0</v>
      </c>
    </row>
    <row r="831" spans="1:5" ht="13.5" x14ac:dyDescent="0.25">
      <c r="A831" s="82"/>
      <c r="B831" s="83"/>
      <c r="C831" s="84"/>
      <c r="D831" s="84"/>
      <c r="E831" s="84"/>
    </row>
    <row r="832" spans="1:5" ht="26.25" x14ac:dyDescent="0.4">
      <c r="C832" s="85"/>
    </row>
    <row r="833" spans="3:5" ht="13.5" x14ac:dyDescent="0.2">
      <c r="C833" s="28"/>
      <c r="D833" s="86"/>
      <c r="E833" s="86"/>
    </row>
    <row r="834" spans="3:5" ht="26.25" x14ac:dyDescent="0.4">
      <c r="C834" s="87"/>
    </row>
    <row r="835" spans="3:5" ht="26.25" x14ac:dyDescent="0.4">
      <c r="C835" s="85"/>
    </row>
    <row r="836" spans="3:5" ht="26.25" x14ac:dyDescent="0.4">
      <c r="C836" s="85"/>
    </row>
    <row r="837" spans="3:5" ht="26.25" x14ac:dyDescent="0.4">
      <c r="C837" s="85"/>
    </row>
    <row r="838" spans="3:5" ht="26.25" x14ac:dyDescent="0.4">
      <c r="C838" s="85"/>
    </row>
    <row r="839" spans="3:5" ht="26.25" x14ac:dyDescent="0.4">
      <c r="C839" s="85"/>
    </row>
    <row r="840" spans="3:5" ht="26.25" x14ac:dyDescent="0.4">
      <c r="C840" s="85"/>
    </row>
    <row r="841" spans="3:5" ht="26.25" x14ac:dyDescent="0.4">
      <c r="C841" s="85"/>
    </row>
    <row r="842" spans="3:5" ht="26.25" x14ac:dyDescent="0.4">
      <c r="C842" s="85"/>
    </row>
    <row r="843" spans="3:5" ht="26.25" x14ac:dyDescent="0.4">
      <c r="C843" s="85"/>
    </row>
    <row r="844" spans="3:5" ht="26.25" x14ac:dyDescent="0.4">
      <c r="C844" s="85"/>
    </row>
    <row r="845" spans="3:5" ht="26.25" x14ac:dyDescent="0.4">
      <c r="C845" s="85"/>
    </row>
    <row r="846" spans="3:5" ht="26.25" x14ac:dyDescent="0.4">
      <c r="C846" s="85"/>
    </row>
    <row r="847" spans="3:5" ht="26.25" x14ac:dyDescent="0.4">
      <c r="C847" s="85"/>
    </row>
  </sheetData>
  <autoFilter ref="A5:E5">
    <filterColumn colId="1" showButton="0"/>
  </autoFilter>
  <mergeCells count="413">
    <mergeCell ref="D1:E1"/>
    <mergeCell ref="B781:E781"/>
    <mergeCell ref="B782:E782"/>
    <mergeCell ref="B783:E783"/>
    <mergeCell ref="B399:E399"/>
    <mergeCell ref="B400:E400"/>
    <mergeCell ref="B401:E401"/>
    <mergeCell ref="B368:E368"/>
    <mergeCell ref="B369:E369"/>
    <mergeCell ref="A479:A487"/>
    <mergeCell ref="B715:E715"/>
    <mergeCell ref="B716:E716"/>
    <mergeCell ref="B496:E496"/>
    <mergeCell ref="A431:A438"/>
    <mergeCell ref="B431:E431"/>
    <mergeCell ref="B432:E432"/>
    <mergeCell ref="B433:E433"/>
    <mergeCell ref="B383:E383"/>
    <mergeCell ref="B384:E384"/>
    <mergeCell ref="B385:E385"/>
    <mergeCell ref="A407:A414"/>
    <mergeCell ref="B407:E407"/>
    <mergeCell ref="A510:A517"/>
    <mergeCell ref="A391:A398"/>
    <mergeCell ref="B408:E408"/>
    <mergeCell ref="B481:E481"/>
    <mergeCell ref="B409:E409"/>
    <mergeCell ref="B480:E480"/>
    <mergeCell ref="B321:E321"/>
    <mergeCell ref="B322:E322"/>
    <mergeCell ref="B323:E323"/>
    <mergeCell ref="A375:A382"/>
    <mergeCell ref="A383:A390"/>
    <mergeCell ref="B345:E345"/>
    <mergeCell ref="B346:E346"/>
    <mergeCell ref="B347:E347"/>
    <mergeCell ref="B360:E360"/>
    <mergeCell ref="B392:E392"/>
    <mergeCell ref="B393:E393"/>
    <mergeCell ref="B375:E375"/>
    <mergeCell ref="B376:E376"/>
    <mergeCell ref="B377:E377"/>
    <mergeCell ref="A359:A366"/>
    <mergeCell ref="B359:E359"/>
    <mergeCell ref="A204:A211"/>
    <mergeCell ref="B289:E289"/>
    <mergeCell ref="B298:E298"/>
    <mergeCell ref="A196:A203"/>
    <mergeCell ref="B196:E196"/>
    <mergeCell ref="B213:E213"/>
    <mergeCell ref="B214:E214"/>
    <mergeCell ref="A250:A255"/>
    <mergeCell ref="B250:E250"/>
    <mergeCell ref="B258:E258"/>
    <mergeCell ref="A297:A304"/>
    <mergeCell ref="B297:E297"/>
    <mergeCell ref="A280:A288"/>
    <mergeCell ref="B281:E281"/>
    <mergeCell ref="B282:E282"/>
    <mergeCell ref="B280:E280"/>
    <mergeCell ref="B266:E266"/>
    <mergeCell ref="B361:E361"/>
    <mergeCell ref="A337:A344"/>
    <mergeCell ref="B337:E337"/>
    <mergeCell ref="B338:E338"/>
    <mergeCell ref="B339:E339"/>
    <mergeCell ref="A289:A296"/>
    <mergeCell ref="B290:E290"/>
    <mergeCell ref="B291:E291"/>
    <mergeCell ref="A345:A352"/>
    <mergeCell ref="A353:A358"/>
    <mergeCell ref="B353:E353"/>
    <mergeCell ref="A321:A328"/>
    <mergeCell ref="A329:A336"/>
    <mergeCell ref="A305:A312"/>
    <mergeCell ref="B305:E305"/>
    <mergeCell ref="B306:E306"/>
    <mergeCell ref="B307:E307"/>
    <mergeCell ref="B329:E329"/>
    <mergeCell ref="B330:E330"/>
    <mergeCell ref="B331:E331"/>
    <mergeCell ref="A272:A279"/>
    <mergeCell ref="B272:E272"/>
    <mergeCell ref="B273:E273"/>
    <mergeCell ref="B274:E274"/>
    <mergeCell ref="B204:E204"/>
    <mergeCell ref="B205:E205"/>
    <mergeCell ref="B206:E206"/>
    <mergeCell ref="B182:E182"/>
    <mergeCell ref="A52:A57"/>
    <mergeCell ref="B52:E52"/>
    <mergeCell ref="A136:A143"/>
    <mergeCell ref="B138:E138"/>
    <mergeCell ref="A264:A271"/>
    <mergeCell ref="B174:E174"/>
    <mergeCell ref="B175:E175"/>
    <mergeCell ref="B98:E98"/>
    <mergeCell ref="B99:E99"/>
    <mergeCell ref="B66:E66"/>
    <mergeCell ref="B67:E67"/>
    <mergeCell ref="B68:E68"/>
    <mergeCell ref="B197:E197"/>
    <mergeCell ref="B198:E198"/>
    <mergeCell ref="B235:E235"/>
    <mergeCell ref="B264:E264"/>
    <mergeCell ref="B106:E106"/>
    <mergeCell ref="B107:E107"/>
    <mergeCell ref="B136:E136"/>
    <mergeCell ref="B137:E137"/>
    <mergeCell ref="A106:A113"/>
    <mergeCell ref="A58:A65"/>
    <mergeCell ref="B45:E45"/>
    <mergeCell ref="B29:E29"/>
    <mergeCell ref="B30:E30"/>
    <mergeCell ref="B37:E37"/>
    <mergeCell ref="B38:E38"/>
    <mergeCell ref="A98:A105"/>
    <mergeCell ref="B100:E100"/>
    <mergeCell ref="A6:A11"/>
    <mergeCell ref="B6:E6"/>
    <mergeCell ref="A2:E2"/>
    <mergeCell ref="A3:E3"/>
    <mergeCell ref="B12:E12"/>
    <mergeCell ref="B13:E13"/>
    <mergeCell ref="B14:E14"/>
    <mergeCell ref="A12:A19"/>
    <mergeCell ref="B36:E36"/>
    <mergeCell ref="A36:A43"/>
    <mergeCell ref="A20:A27"/>
    <mergeCell ref="B20:E20"/>
    <mergeCell ref="B21:E21"/>
    <mergeCell ref="B22:E22"/>
    <mergeCell ref="A28:A35"/>
    <mergeCell ref="B28:E28"/>
    <mergeCell ref="A66:A73"/>
    <mergeCell ref="B44:E44"/>
    <mergeCell ref="A44:A51"/>
    <mergeCell ref="B46:E46"/>
    <mergeCell ref="B58:E58"/>
    <mergeCell ref="B59:E59"/>
    <mergeCell ref="B60:E60"/>
    <mergeCell ref="A90:A97"/>
    <mergeCell ref="B90:E90"/>
    <mergeCell ref="B91:E91"/>
    <mergeCell ref="B92:E92"/>
    <mergeCell ref="A82:A89"/>
    <mergeCell ref="A74:A81"/>
    <mergeCell ref="B84:E84"/>
    <mergeCell ref="B82:E82"/>
    <mergeCell ref="B83:E83"/>
    <mergeCell ref="B74:E74"/>
    <mergeCell ref="B75:E75"/>
    <mergeCell ref="B76:E76"/>
    <mergeCell ref="A188:A195"/>
    <mergeCell ref="A128:A135"/>
    <mergeCell ref="A114:A121"/>
    <mergeCell ref="B108:E108"/>
    <mergeCell ref="B152:E152"/>
    <mergeCell ref="A182:A187"/>
    <mergeCell ref="A158:A165"/>
    <mergeCell ref="A174:A181"/>
    <mergeCell ref="B176:E176"/>
    <mergeCell ref="B158:E158"/>
    <mergeCell ref="A144:A149"/>
    <mergeCell ref="B144:E144"/>
    <mergeCell ref="A166:A173"/>
    <mergeCell ref="B166:E166"/>
    <mergeCell ref="B167:E167"/>
    <mergeCell ref="B160:E160"/>
    <mergeCell ref="B151:E151"/>
    <mergeCell ref="B168:E168"/>
    <mergeCell ref="A150:A157"/>
    <mergeCell ref="B150:E150"/>
    <mergeCell ref="B159:E159"/>
    <mergeCell ref="B188:E188"/>
    <mergeCell ref="B189:E189"/>
    <mergeCell ref="B190:E190"/>
    <mergeCell ref="A242:A249"/>
    <mergeCell ref="B242:E242"/>
    <mergeCell ref="B243:E243"/>
    <mergeCell ref="B244:E244"/>
    <mergeCell ref="B212:E212"/>
    <mergeCell ref="A313:A320"/>
    <mergeCell ref="B313:E313"/>
    <mergeCell ref="B314:E314"/>
    <mergeCell ref="B315:E315"/>
    <mergeCell ref="A256:A263"/>
    <mergeCell ref="B256:E256"/>
    <mergeCell ref="B257:E257"/>
    <mergeCell ref="B265:E265"/>
    <mergeCell ref="B299:E299"/>
    <mergeCell ref="A212:A219"/>
    <mergeCell ref="A220:A225"/>
    <mergeCell ref="B220:E220"/>
    <mergeCell ref="A234:A241"/>
    <mergeCell ref="B234:E234"/>
    <mergeCell ref="B236:E236"/>
    <mergeCell ref="A226:A233"/>
    <mergeCell ref="B226:E226"/>
    <mergeCell ref="B227:E227"/>
    <mergeCell ref="B228:E228"/>
    <mergeCell ref="B391:E391"/>
    <mergeCell ref="B510:E510"/>
    <mergeCell ref="B511:E511"/>
    <mergeCell ref="B512:E512"/>
    <mergeCell ref="A415:A422"/>
    <mergeCell ref="A488:A493"/>
    <mergeCell ref="B488:E488"/>
    <mergeCell ref="A494:A501"/>
    <mergeCell ref="B494:E494"/>
    <mergeCell ref="B495:E495"/>
    <mergeCell ref="A502:A509"/>
    <mergeCell ref="B502:E502"/>
    <mergeCell ref="B503:E503"/>
    <mergeCell ref="B504:E504"/>
    <mergeCell ref="A423:A430"/>
    <mergeCell ref="B423:E423"/>
    <mergeCell ref="B424:E424"/>
    <mergeCell ref="B425:E425"/>
    <mergeCell ref="B473:E473"/>
    <mergeCell ref="B415:E415"/>
    <mergeCell ref="B416:E416"/>
    <mergeCell ref="B417:E417"/>
    <mergeCell ref="B479:E479"/>
    <mergeCell ref="A399:A406"/>
    <mergeCell ref="B518:E518"/>
    <mergeCell ref="B519:E519"/>
    <mergeCell ref="B520:E520"/>
    <mergeCell ref="A534:A541"/>
    <mergeCell ref="B534:E534"/>
    <mergeCell ref="B535:E535"/>
    <mergeCell ref="B536:E536"/>
    <mergeCell ref="A526:A533"/>
    <mergeCell ref="B526:E526"/>
    <mergeCell ref="B527:E527"/>
    <mergeCell ref="B528:E528"/>
    <mergeCell ref="A692:A699"/>
    <mergeCell ref="B692:E692"/>
    <mergeCell ref="B706:E706"/>
    <mergeCell ref="B707:E707"/>
    <mergeCell ref="B708:E708"/>
    <mergeCell ref="A722:A727"/>
    <mergeCell ref="B722:E722"/>
    <mergeCell ref="A714:A721"/>
    <mergeCell ref="B714:E714"/>
    <mergeCell ref="A706:A713"/>
    <mergeCell ref="B693:E693"/>
    <mergeCell ref="B694:E694"/>
    <mergeCell ref="A752:A757"/>
    <mergeCell ref="B752:E752"/>
    <mergeCell ref="B758:E758"/>
    <mergeCell ref="B759:E759"/>
    <mergeCell ref="B760:E760"/>
    <mergeCell ref="A700:A705"/>
    <mergeCell ref="B700:E700"/>
    <mergeCell ref="A744:A751"/>
    <mergeCell ref="B744:E744"/>
    <mergeCell ref="B745:E745"/>
    <mergeCell ref="B746:E746"/>
    <mergeCell ref="A758:A765"/>
    <mergeCell ref="A736:A743"/>
    <mergeCell ref="B736:E736"/>
    <mergeCell ref="B737:E737"/>
    <mergeCell ref="B738:E738"/>
    <mergeCell ref="A728:A735"/>
    <mergeCell ref="B728:E728"/>
    <mergeCell ref="B729:E729"/>
    <mergeCell ref="B730:E730"/>
    <mergeCell ref="B789:E789"/>
    <mergeCell ref="B790:E790"/>
    <mergeCell ref="B791:E791"/>
    <mergeCell ref="B774:E774"/>
    <mergeCell ref="B766:E766"/>
    <mergeCell ref="B767:E767"/>
    <mergeCell ref="B768:E768"/>
    <mergeCell ref="A827:B827"/>
    <mergeCell ref="A829:B829"/>
    <mergeCell ref="A807:E807"/>
    <mergeCell ref="A808:B808"/>
    <mergeCell ref="A809:B809"/>
    <mergeCell ref="A810:B810"/>
    <mergeCell ref="A811:B811"/>
    <mergeCell ref="A812:B812"/>
    <mergeCell ref="A813:B813"/>
    <mergeCell ref="B798:E798"/>
    <mergeCell ref="B799:E799"/>
    <mergeCell ref="B800:E800"/>
    <mergeCell ref="A766:A773"/>
    <mergeCell ref="A789:A797"/>
    <mergeCell ref="A798:A806"/>
    <mergeCell ref="A774:A780"/>
    <mergeCell ref="A781:A788"/>
    <mergeCell ref="A831:B831"/>
    <mergeCell ref="A821:B821"/>
    <mergeCell ref="A823:B823"/>
    <mergeCell ref="A824:B824"/>
    <mergeCell ref="A825:B825"/>
    <mergeCell ref="A826:B826"/>
    <mergeCell ref="A830:B830"/>
    <mergeCell ref="A828:B828"/>
    <mergeCell ref="A815:B815"/>
    <mergeCell ref="A816:B816"/>
    <mergeCell ref="A817:B817"/>
    <mergeCell ref="A819:B819"/>
    <mergeCell ref="A820:B820"/>
    <mergeCell ref="A818:B818"/>
    <mergeCell ref="A822:B822"/>
    <mergeCell ref="A471:A478"/>
    <mergeCell ref="A439:A446"/>
    <mergeCell ref="B439:E439"/>
    <mergeCell ref="B440:E440"/>
    <mergeCell ref="B441:E441"/>
    <mergeCell ref="A542:A549"/>
    <mergeCell ref="A550:A557"/>
    <mergeCell ref="A686:A691"/>
    <mergeCell ref="B686:E686"/>
    <mergeCell ref="B550:E550"/>
    <mergeCell ref="B551:E551"/>
    <mergeCell ref="B552:E552"/>
    <mergeCell ref="B463:E463"/>
    <mergeCell ref="B464:E464"/>
    <mergeCell ref="B465:E465"/>
    <mergeCell ref="B543:E543"/>
    <mergeCell ref="B544:E544"/>
    <mergeCell ref="A455:A462"/>
    <mergeCell ref="B455:E455"/>
    <mergeCell ref="B456:E456"/>
    <mergeCell ref="B449:E449"/>
    <mergeCell ref="B471:E471"/>
    <mergeCell ref="B472:E472"/>
    <mergeCell ref="A518:A525"/>
    <mergeCell ref="A566:A573"/>
    <mergeCell ref="B566:E566"/>
    <mergeCell ref="B567:E567"/>
    <mergeCell ref="B568:E568"/>
    <mergeCell ref="A582:A589"/>
    <mergeCell ref="B582:E582"/>
    <mergeCell ref="B583:E583"/>
    <mergeCell ref="B584:E584"/>
    <mergeCell ref="A367:A374"/>
    <mergeCell ref="B367:E367"/>
    <mergeCell ref="A558:A565"/>
    <mergeCell ref="B558:E558"/>
    <mergeCell ref="B559:E559"/>
    <mergeCell ref="B560:E560"/>
    <mergeCell ref="A463:A470"/>
    <mergeCell ref="A447:A454"/>
    <mergeCell ref="B447:E447"/>
    <mergeCell ref="A574:A581"/>
    <mergeCell ref="B574:E574"/>
    <mergeCell ref="B575:E575"/>
    <mergeCell ref="B576:E576"/>
    <mergeCell ref="B457:E457"/>
    <mergeCell ref="B448:E448"/>
    <mergeCell ref="B542:E542"/>
    <mergeCell ref="A590:A597"/>
    <mergeCell ref="B590:E590"/>
    <mergeCell ref="B591:E591"/>
    <mergeCell ref="B592:E592"/>
    <mergeCell ref="A598:A605"/>
    <mergeCell ref="B598:E598"/>
    <mergeCell ref="B599:E599"/>
    <mergeCell ref="B600:E600"/>
    <mergeCell ref="A606:A613"/>
    <mergeCell ref="B606:E606"/>
    <mergeCell ref="B607:E607"/>
    <mergeCell ref="B608:E608"/>
    <mergeCell ref="A614:A621"/>
    <mergeCell ref="B614:E614"/>
    <mergeCell ref="B615:E615"/>
    <mergeCell ref="B616:E616"/>
    <mergeCell ref="A622:A629"/>
    <mergeCell ref="B622:E622"/>
    <mergeCell ref="B623:E623"/>
    <mergeCell ref="B624:E624"/>
    <mergeCell ref="A630:A637"/>
    <mergeCell ref="B630:E630"/>
    <mergeCell ref="B631:E631"/>
    <mergeCell ref="B632:E632"/>
    <mergeCell ref="A638:A645"/>
    <mergeCell ref="B638:E638"/>
    <mergeCell ref="B639:E639"/>
    <mergeCell ref="B640:E640"/>
    <mergeCell ref="A646:A653"/>
    <mergeCell ref="B646:E646"/>
    <mergeCell ref="B647:E647"/>
    <mergeCell ref="B648:E648"/>
    <mergeCell ref="A654:A661"/>
    <mergeCell ref="B654:E654"/>
    <mergeCell ref="B655:E655"/>
    <mergeCell ref="B656:E656"/>
    <mergeCell ref="A662:A669"/>
    <mergeCell ref="B662:E662"/>
    <mergeCell ref="B663:E663"/>
    <mergeCell ref="B664:E664"/>
    <mergeCell ref="A670:A677"/>
    <mergeCell ref="B670:E670"/>
    <mergeCell ref="B671:E671"/>
    <mergeCell ref="B672:E672"/>
    <mergeCell ref="A678:A685"/>
    <mergeCell ref="B678:E678"/>
    <mergeCell ref="B679:E679"/>
    <mergeCell ref="B680:E680"/>
    <mergeCell ref="F115:F120"/>
    <mergeCell ref="B116:E116"/>
    <mergeCell ref="B114:E114"/>
    <mergeCell ref="A122:A127"/>
    <mergeCell ref="B122:E122"/>
    <mergeCell ref="F129:F134"/>
    <mergeCell ref="B128:E128"/>
    <mergeCell ref="B129:E129"/>
    <mergeCell ref="B130:E130"/>
    <mergeCell ref="B115:E115"/>
  </mergeCells>
  <pageMargins left="0.59055118110236227" right="0.19685039370078741" top="0.39370078740157483" bottom="0.19685039370078741" header="0.31496062992125984" footer="0.31496062992125984"/>
  <pageSetup paperSize="8" scale="145" fitToHeight="20" orientation="portrait" r:id="rId1"/>
  <rowBreaks count="1" manualBreakCount="1">
    <brk id="33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5"/>
  <sheetViews>
    <sheetView view="pageBreakPreview" zoomScale="20" zoomScaleNormal="30" zoomScaleSheetLayoutView="20" workbookViewId="0">
      <pane ySplit="3" topLeftCell="A204" activePane="bottomLeft" state="frozen"/>
      <selection pane="bottomLeft" activeCell="AG226" sqref="AG226"/>
    </sheetView>
  </sheetViews>
  <sheetFormatPr defaultColWidth="9.140625" defaultRowHeight="39" x14ac:dyDescent="0.6"/>
  <cols>
    <col min="1" max="1" width="19" style="18" customWidth="1"/>
    <col min="2" max="2" width="23.7109375" style="18" bestFit="1" customWidth="1"/>
    <col min="3" max="3" width="117" style="18" customWidth="1"/>
    <col min="4" max="4" width="68.5703125" style="18" customWidth="1"/>
    <col min="5" max="5" width="62.28515625" style="18" bestFit="1" customWidth="1"/>
    <col min="6" max="6" width="62.28515625" style="18" hidden="1" customWidth="1"/>
    <col min="7" max="7" width="59.7109375" style="18" hidden="1" customWidth="1"/>
    <col min="8" max="8" width="62.28515625" style="18" customWidth="1"/>
    <col min="9" max="9" width="58.140625" style="18" hidden="1" customWidth="1"/>
    <col min="10" max="10" width="59.5703125" style="18" customWidth="1"/>
    <col min="11" max="11" width="61.85546875" style="4" hidden="1" customWidth="1"/>
    <col min="12" max="12" width="23.5703125" style="12" customWidth="1"/>
    <col min="13" max="16384" width="9.140625" style="4"/>
  </cols>
  <sheetData>
    <row r="1" spans="1:12" ht="72.75" customHeight="1" x14ac:dyDescent="0.7">
      <c r="H1" s="88" t="s">
        <v>470</v>
      </c>
      <c r="I1" s="88"/>
      <c r="J1" s="88"/>
    </row>
    <row r="2" spans="1:12" s="18" customFormat="1" ht="120" customHeight="1" x14ac:dyDescent="0.25">
      <c r="A2" s="122" t="s">
        <v>464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</row>
    <row r="3" spans="1:12" s="123" customFormat="1" ht="102" customHeight="1" x14ac:dyDescent="0.6">
      <c r="A3" s="89" t="s">
        <v>466</v>
      </c>
      <c r="B3" s="89"/>
      <c r="C3" s="89"/>
      <c r="D3" s="90" t="s">
        <v>4</v>
      </c>
      <c r="E3" s="90" t="s">
        <v>171</v>
      </c>
      <c r="F3" s="90" t="s">
        <v>248</v>
      </c>
      <c r="G3" s="90" t="s">
        <v>249</v>
      </c>
      <c r="H3" s="90" t="s">
        <v>250</v>
      </c>
      <c r="I3" s="90" t="s">
        <v>249</v>
      </c>
      <c r="J3" s="90" t="s">
        <v>251</v>
      </c>
      <c r="K3" s="90" t="s">
        <v>249</v>
      </c>
      <c r="L3" s="133"/>
    </row>
    <row r="4" spans="1:12" s="124" customFormat="1" ht="45.75" x14ac:dyDescent="0.55000000000000004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/>
      <c r="G4" s="13">
        <v>7</v>
      </c>
      <c r="H4" s="13">
        <v>8</v>
      </c>
      <c r="I4" s="13">
        <v>9</v>
      </c>
      <c r="J4" s="13"/>
      <c r="K4" s="13">
        <v>10</v>
      </c>
      <c r="L4" s="134"/>
    </row>
    <row r="5" spans="1:12" s="121" customFormat="1" ht="45" x14ac:dyDescent="0.55000000000000004">
      <c r="A5" s="91" t="s">
        <v>5</v>
      </c>
      <c r="B5" s="69" t="s">
        <v>24</v>
      </c>
      <c r="C5" s="69"/>
      <c r="D5" s="69"/>
      <c r="E5" s="69"/>
      <c r="F5" s="69"/>
      <c r="G5" s="69"/>
      <c r="H5" s="69"/>
      <c r="I5" s="69"/>
      <c r="J5" s="69"/>
      <c r="K5" s="69"/>
      <c r="L5" s="134"/>
    </row>
    <row r="6" spans="1:12" s="125" customFormat="1" ht="45" x14ac:dyDescent="0.6">
      <c r="A6" s="91"/>
      <c r="B6" s="92" t="s">
        <v>4</v>
      </c>
      <c r="C6" s="92"/>
      <c r="D6" s="17">
        <f>SUM(D7:D10)</f>
        <v>406705.21299999999</v>
      </c>
      <c r="E6" s="17">
        <f t="shared" ref="E6:K6" si="0">SUM(E7:E10)</f>
        <v>46185.5</v>
      </c>
      <c r="F6" s="17">
        <f t="shared" si="0"/>
        <v>0</v>
      </c>
      <c r="G6" s="17">
        <f t="shared" si="0"/>
        <v>0</v>
      </c>
      <c r="H6" s="17">
        <f t="shared" si="0"/>
        <v>360519.71299999999</v>
      </c>
      <c r="I6" s="17">
        <f t="shared" si="0"/>
        <v>0</v>
      </c>
      <c r="J6" s="17">
        <f t="shared" si="0"/>
        <v>0</v>
      </c>
      <c r="K6" s="17">
        <f t="shared" si="0"/>
        <v>0</v>
      </c>
      <c r="L6" s="134"/>
    </row>
    <row r="7" spans="1:12" s="126" customFormat="1" ht="45" x14ac:dyDescent="0.6">
      <c r="A7" s="91"/>
      <c r="B7" s="92" t="s">
        <v>0</v>
      </c>
      <c r="C7" s="92"/>
      <c r="D7" s="17">
        <f>E7+H7+J7</f>
        <v>0</v>
      </c>
      <c r="E7" s="17">
        <f t="shared" ref="E7:K7" si="1">E15+E23+E31+E39</f>
        <v>0</v>
      </c>
      <c r="F7" s="17">
        <f t="shared" si="1"/>
        <v>0</v>
      </c>
      <c r="G7" s="17">
        <f t="shared" si="1"/>
        <v>0</v>
      </c>
      <c r="H7" s="17">
        <f t="shared" si="1"/>
        <v>0</v>
      </c>
      <c r="I7" s="17">
        <f t="shared" si="1"/>
        <v>0</v>
      </c>
      <c r="J7" s="17">
        <f t="shared" si="1"/>
        <v>0</v>
      </c>
      <c r="K7" s="17">
        <f t="shared" si="1"/>
        <v>0</v>
      </c>
      <c r="L7" s="118"/>
    </row>
    <row r="8" spans="1:12" s="126" customFormat="1" ht="45" x14ac:dyDescent="0.6">
      <c r="A8" s="91"/>
      <c r="B8" s="92" t="s">
        <v>1</v>
      </c>
      <c r="C8" s="92"/>
      <c r="D8" s="17">
        <f>E8+H8+J8</f>
        <v>406705.21299999999</v>
      </c>
      <c r="E8" s="17">
        <f>E16+E24+E32+E40</f>
        <v>46185.5</v>
      </c>
      <c r="F8" s="17">
        <f t="shared" ref="F8:K8" si="2">F16+F24+F32+F40</f>
        <v>0</v>
      </c>
      <c r="G8" s="17">
        <f t="shared" si="2"/>
        <v>0</v>
      </c>
      <c r="H8" s="17">
        <f>H16+H24+H32+H40</f>
        <v>360519.71299999999</v>
      </c>
      <c r="I8" s="17">
        <f t="shared" si="2"/>
        <v>0</v>
      </c>
      <c r="J8" s="17">
        <f t="shared" si="2"/>
        <v>0</v>
      </c>
      <c r="K8" s="17">
        <f t="shared" si="2"/>
        <v>0</v>
      </c>
      <c r="L8" s="118"/>
    </row>
    <row r="9" spans="1:12" s="126" customFormat="1" ht="45" x14ac:dyDescent="0.6">
      <c r="A9" s="91"/>
      <c r="B9" s="92" t="s">
        <v>2</v>
      </c>
      <c r="C9" s="92"/>
      <c r="D9" s="17">
        <f t="shared" ref="D9" si="3">E9+H9+J9</f>
        <v>0</v>
      </c>
      <c r="E9" s="17">
        <f t="shared" ref="E9:K9" si="4">E17+E25+E33+E41</f>
        <v>0</v>
      </c>
      <c r="F9" s="17">
        <f t="shared" si="4"/>
        <v>0</v>
      </c>
      <c r="G9" s="17">
        <f t="shared" si="4"/>
        <v>0</v>
      </c>
      <c r="H9" s="17">
        <f t="shared" si="4"/>
        <v>0</v>
      </c>
      <c r="I9" s="17">
        <f t="shared" si="4"/>
        <v>0</v>
      </c>
      <c r="J9" s="17">
        <f t="shared" si="4"/>
        <v>0</v>
      </c>
      <c r="K9" s="17">
        <f t="shared" si="4"/>
        <v>0</v>
      </c>
      <c r="L9" s="118"/>
    </row>
    <row r="10" spans="1:12" s="126" customFormat="1" ht="45" x14ac:dyDescent="0.6">
      <c r="A10" s="91"/>
      <c r="B10" s="92" t="s">
        <v>3</v>
      </c>
      <c r="C10" s="92"/>
      <c r="D10" s="17"/>
      <c r="E10" s="17">
        <f t="shared" ref="E10:K10" si="5">E18+E26+E34+E42</f>
        <v>0</v>
      </c>
      <c r="F10" s="17">
        <f t="shared" si="5"/>
        <v>0</v>
      </c>
      <c r="G10" s="17">
        <f t="shared" si="5"/>
        <v>0</v>
      </c>
      <c r="H10" s="17">
        <f t="shared" si="5"/>
        <v>0</v>
      </c>
      <c r="I10" s="17">
        <f t="shared" si="5"/>
        <v>0</v>
      </c>
      <c r="J10" s="17">
        <f t="shared" si="5"/>
        <v>0</v>
      </c>
      <c r="K10" s="17">
        <f t="shared" si="5"/>
        <v>0</v>
      </c>
      <c r="L10" s="118"/>
    </row>
    <row r="11" spans="1:12" s="126" customFormat="1" ht="56.25" customHeight="1" x14ac:dyDescent="0.6">
      <c r="A11" s="60" t="s">
        <v>20</v>
      </c>
      <c r="B11" s="61"/>
      <c r="C11" s="61"/>
      <c r="D11" s="61"/>
      <c r="E11" s="61"/>
      <c r="F11" s="61"/>
      <c r="G11" s="61"/>
      <c r="H11" s="61"/>
      <c r="I11" s="61"/>
      <c r="J11" s="61"/>
      <c r="K11" s="62"/>
      <c r="L11" s="118"/>
    </row>
    <row r="12" spans="1:12" s="126" customFormat="1" ht="95.25" customHeight="1" x14ac:dyDescent="0.6">
      <c r="A12" s="93"/>
      <c r="B12" s="60" t="s">
        <v>43</v>
      </c>
      <c r="C12" s="61"/>
      <c r="D12" s="61"/>
      <c r="E12" s="61"/>
      <c r="F12" s="61"/>
      <c r="G12" s="61"/>
      <c r="H12" s="61"/>
      <c r="I12" s="61"/>
      <c r="J12" s="61"/>
      <c r="K12" s="62"/>
      <c r="L12" s="118"/>
    </row>
    <row r="13" spans="1:12" s="126" customFormat="1" ht="99.75" customHeight="1" x14ac:dyDescent="0.6">
      <c r="A13" s="94"/>
      <c r="B13" s="51" t="s">
        <v>299</v>
      </c>
      <c r="C13" s="60" t="s">
        <v>21</v>
      </c>
      <c r="D13" s="61"/>
      <c r="E13" s="61"/>
      <c r="F13" s="61"/>
      <c r="G13" s="61"/>
      <c r="H13" s="61"/>
      <c r="I13" s="61"/>
      <c r="J13" s="61"/>
      <c r="K13" s="62"/>
      <c r="L13" s="118"/>
    </row>
    <row r="14" spans="1:12" s="126" customFormat="1" ht="45.75" x14ac:dyDescent="0.6">
      <c r="A14" s="94"/>
      <c r="B14" s="52"/>
      <c r="C14" s="38" t="s">
        <v>4</v>
      </c>
      <c r="D14" s="22">
        <f>SUM(D15:D18)</f>
        <v>46185.5</v>
      </c>
      <c r="E14" s="21">
        <f t="shared" ref="E14:F14" si="6">SUM(E15:E18)</f>
        <v>46185.5</v>
      </c>
      <c r="F14" s="21">
        <f t="shared" si="6"/>
        <v>0</v>
      </c>
      <c r="G14" s="21"/>
      <c r="H14" s="21">
        <f t="shared" ref="H14" si="7">SUM(H15:H18)</f>
        <v>0</v>
      </c>
      <c r="I14" s="21"/>
      <c r="J14" s="21"/>
      <c r="K14" s="21"/>
      <c r="L14" s="118"/>
    </row>
    <row r="15" spans="1:12" s="126" customFormat="1" ht="45.75" x14ac:dyDescent="0.6">
      <c r="A15" s="94"/>
      <c r="B15" s="52"/>
      <c r="C15" s="38" t="s">
        <v>0</v>
      </c>
      <c r="D15" s="22">
        <f>E15+H15+J15</f>
        <v>0</v>
      </c>
      <c r="E15" s="21"/>
      <c r="F15" s="21"/>
      <c r="G15" s="21"/>
      <c r="H15" s="21"/>
      <c r="I15" s="21"/>
      <c r="J15" s="21"/>
      <c r="K15" s="21"/>
      <c r="L15" s="118"/>
    </row>
    <row r="16" spans="1:12" s="126" customFormat="1" ht="45.75" x14ac:dyDescent="0.6">
      <c r="A16" s="94"/>
      <c r="B16" s="52"/>
      <c r="C16" s="38" t="s">
        <v>1</v>
      </c>
      <c r="D16" s="22">
        <f>E16+H16+J16</f>
        <v>46185.5</v>
      </c>
      <c r="E16" s="21">
        <v>46185.5</v>
      </c>
      <c r="F16" s="21"/>
      <c r="G16" s="21"/>
      <c r="H16" s="21"/>
      <c r="I16" s="21"/>
      <c r="J16" s="21"/>
      <c r="K16" s="21"/>
      <c r="L16" s="118"/>
    </row>
    <row r="17" spans="1:12" s="126" customFormat="1" ht="45.75" x14ac:dyDescent="0.6">
      <c r="A17" s="94"/>
      <c r="B17" s="52"/>
      <c r="C17" s="38" t="s">
        <v>2</v>
      </c>
      <c r="D17" s="22">
        <f t="shared" ref="D17" si="8">E17+H17+J17</f>
        <v>0</v>
      </c>
      <c r="E17" s="21"/>
      <c r="F17" s="21"/>
      <c r="G17" s="21"/>
      <c r="H17" s="21"/>
      <c r="I17" s="21"/>
      <c r="J17" s="21"/>
      <c r="K17" s="21"/>
      <c r="L17" s="118"/>
    </row>
    <row r="18" spans="1:12" s="126" customFormat="1" ht="45.75" customHeight="1" x14ac:dyDescent="0.6">
      <c r="A18" s="95"/>
      <c r="B18" s="53"/>
      <c r="C18" s="96" t="s">
        <v>3</v>
      </c>
      <c r="D18" s="97"/>
      <c r="E18" s="97"/>
      <c r="F18" s="97"/>
      <c r="G18" s="97"/>
      <c r="H18" s="97"/>
      <c r="I18" s="97"/>
      <c r="J18" s="97"/>
      <c r="K18" s="135"/>
      <c r="L18" s="118"/>
    </row>
    <row r="19" spans="1:12" s="126" customFormat="1" ht="67.5" customHeight="1" x14ac:dyDescent="0.6">
      <c r="A19" s="60" t="s">
        <v>13</v>
      </c>
      <c r="B19" s="61"/>
      <c r="C19" s="61"/>
      <c r="D19" s="61"/>
      <c r="E19" s="61"/>
      <c r="F19" s="61"/>
      <c r="G19" s="61"/>
      <c r="H19" s="61"/>
      <c r="I19" s="61"/>
      <c r="J19" s="61"/>
      <c r="K19" s="62"/>
      <c r="L19" s="118"/>
    </row>
    <row r="20" spans="1:12" s="126" customFormat="1" ht="102.75" customHeight="1" x14ac:dyDescent="0.6">
      <c r="A20" s="93"/>
      <c r="B20" s="60" t="s">
        <v>252</v>
      </c>
      <c r="C20" s="61"/>
      <c r="D20" s="61"/>
      <c r="E20" s="61"/>
      <c r="F20" s="61"/>
      <c r="G20" s="61"/>
      <c r="H20" s="61"/>
      <c r="I20" s="61"/>
      <c r="J20" s="61"/>
      <c r="K20" s="62"/>
      <c r="L20" s="118"/>
    </row>
    <row r="21" spans="1:12" s="126" customFormat="1" ht="45" customHeight="1" x14ac:dyDescent="0.6">
      <c r="A21" s="94"/>
      <c r="B21" s="51" t="s">
        <v>256</v>
      </c>
      <c r="C21" s="60" t="s">
        <v>183</v>
      </c>
      <c r="D21" s="61"/>
      <c r="E21" s="61"/>
      <c r="F21" s="61"/>
      <c r="G21" s="61"/>
      <c r="H21" s="61"/>
      <c r="I21" s="61"/>
      <c r="J21" s="61"/>
      <c r="K21" s="62"/>
      <c r="L21" s="118"/>
    </row>
    <row r="22" spans="1:12" s="126" customFormat="1" ht="45.75" x14ac:dyDescent="0.6">
      <c r="A22" s="94"/>
      <c r="B22" s="52"/>
      <c r="C22" s="38" t="s">
        <v>4</v>
      </c>
      <c r="D22" s="22">
        <f>SUM(D23:D26)</f>
        <v>52669.853000000003</v>
      </c>
      <c r="E22" s="21">
        <f t="shared" ref="E22:F22" si="9">SUM(E23:E26)</f>
        <v>0</v>
      </c>
      <c r="F22" s="21">
        <f t="shared" si="9"/>
        <v>0</v>
      </c>
      <c r="G22" s="21"/>
      <c r="H22" s="21">
        <f t="shared" ref="H22" si="10">SUM(H23:H26)</f>
        <v>52669.853000000003</v>
      </c>
      <c r="I22" s="21"/>
      <c r="J22" s="21"/>
      <c r="K22" s="21"/>
      <c r="L22" s="118"/>
    </row>
    <row r="23" spans="1:12" s="126" customFormat="1" ht="45.75" x14ac:dyDescent="0.6">
      <c r="A23" s="94"/>
      <c r="B23" s="52"/>
      <c r="C23" s="38" t="s">
        <v>0</v>
      </c>
      <c r="D23" s="22">
        <f>E23+H23+J23</f>
        <v>0</v>
      </c>
      <c r="E23" s="21"/>
      <c r="F23" s="21"/>
      <c r="G23" s="21"/>
      <c r="H23" s="21"/>
      <c r="I23" s="21"/>
      <c r="J23" s="21"/>
      <c r="K23" s="21"/>
      <c r="L23" s="118"/>
    </row>
    <row r="24" spans="1:12" s="126" customFormat="1" ht="45.75" customHeight="1" x14ac:dyDescent="0.6">
      <c r="A24" s="94"/>
      <c r="B24" s="52"/>
      <c r="C24" s="38" t="s">
        <v>1</v>
      </c>
      <c r="D24" s="22">
        <f>E24+H24+J24</f>
        <v>52669.853000000003</v>
      </c>
      <c r="E24" s="21"/>
      <c r="F24" s="21"/>
      <c r="G24" s="21"/>
      <c r="H24" s="21">
        <v>52669.853000000003</v>
      </c>
      <c r="I24" s="21"/>
      <c r="J24" s="21"/>
      <c r="K24" s="21"/>
      <c r="L24" s="118"/>
    </row>
    <row r="25" spans="1:12" s="126" customFormat="1" ht="56.25" customHeight="1" x14ac:dyDescent="0.6">
      <c r="A25" s="94"/>
      <c r="B25" s="52"/>
      <c r="C25" s="38" t="s">
        <v>2</v>
      </c>
      <c r="D25" s="22">
        <f t="shared" ref="D25" si="11">E25+H25+J25</f>
        <v>0</v>
      </c>
      <c r="E25" s="21"/>
      <c r="F25" s="21"/>
      <c r="G25" s="21"/>
      <c r="H25" s="21"/>
      <c r="I25" s="21"/>
      <c r="J25" s="21"/>
      <c r="K25" s="21"/>
      <c r="L25" s="118"/>
    </row>
    <row r="26" spans="1:12" s="126" customFormat="1" ht="54" customHeight="1" x14ac:dyDescent="0.6">
      <c r="A26" s="95"/>
      <c r="B26" s="53"/>
      <c r="C26" s="96" t="s">
        <v>3</v>
      </c>
      <c r="D26" s="97"/>
      <c r="E26" s="97"/>
      <c r="F26" s="97"/>
      <c r="G26" s="97"/>
      <c r="H26" s="97"/>
      <c r="I26" s="97"/>
      <c r="J26" s="97"/>
      <c r="K26" s="135"/>
      <c r="L26" s="118"/>
    </row>
    <row r="27" spans="1:12" s="126" customFormat="1" ht="75" customHeight="1" x14ac:dyDescent="0.6">
      <c r="A27" s="60" t="s">
        <v>13</v>
      </c>
      <c r="B27" s="61"/>
      <c r="C27" s="61"/>
      <c r="D27" s="61"/>
      <c r="E27" s="61"/>
      <c r="F27" s="61"/>
      <c r="G27" s="61"/>
      <c r="H27" s="61"/>
      <c r="I27" s="61"/>
      <c r="J27" s="61"/>
      <c r="K27" s="62"/>
      <c r="L27" s="118"/>
    </row>
    <row r="28" spans="1:12" s="126" customFormat="1" ht="111" customHeight="1" x14ac:dyDescent="0.6">
      <c r="A28" s="93"/>
      <c r="B28" s="57" t="s">
        <v>252</v>
      </c>
      <c r="C28" s="58"/>
      <c r="D28" s="58"/>
      <c r="E28" s="58"/>
      <c r="F28" s="58"/>
      <c r="G28" s="58"/>
      <c r="H28" s="58"/>
      <c r="I28" s="58"/>
      <c r="J28" s="58"/>
      <c r="K28" s="59"/>
      <c r="L28" s="118"/>
    </row>
    <row r="29" spans="1:12" s="126" customFormat="1" ht="45.75" x14ac:dyDescent="0.6">
      <c r="A29" s="94"/>
      <c r="B29" s="51" t="s">
        <v>397</v>
      </c>
      <c r="C29" s="63" t="s">
        <v>224</v>
      </c>
      <c r="D29" s="64"/>
      <c r="E29" s="64"/>
      <c r="F29" s="64"/>
      <c r="G29" s="64"/>
      <c r="H29" s="64"/>
      <c r="I29" s="64"/>
      <c r="J29" s="64"/>
      <c r="K29" s="65"/>
      <c r="L29" s="118"/>
    </row>
    <row r="30" spans="1:12" s="126" customFormat="1" ht="45.75" x14ac:dyDescent="0.6">
      <c r="A30" s="94"/>
      <c r="B30" s="52"/>
      <c r="C30" s="39" t="s">
        <v>4</v>
      </c>
      <c r="D30" s="25">
        <f>SUM(D31:D34)</f>
        <v>32849.86</v>
      </c>
      <c r="E30" s="26">
        <f t="shared" ref="E30:F30" si="12">SUM(E31:E34)</f>
        <v>0</v>
      </c>
      <c r="F30" s="26">
        <f t="shared" si="12"/>
        <v>0</v>
      </c>
      <c r="G30" s="26"/>
      <c r="H30" s="26">
        <f t="shared" ref="H30" si="13">SUM(H31:H34)</f>
        <v>32849.86</v>
      </c>
      <c r="I30" s="26"/>
      <c r="J30" s="26"/>
      <c r="K30" s="26"/>
      <c r="L30" s="118"/>
    </row>
    <row r="31" spans="1:12" s="126" customFormat="1" ht="45.75" x14ac:dyDescent="0.6">
      <c r="A31" s="94"/>
      <c r="B31" s="52"/>
      <c r="C31" s="39" t="s">
        <v>0</v>
      </c>
      <c r="D31" s="25">
        <f>E31+H31+J31</f>
        <v>0</v>
      </c>
      <c r="E31" s="26"/>
      <c r="F31" s="26"/>
      <c r="G31" s="26"/>
      <c r="H31" s="26"/>
      <c r="I31" s="26"/>
      <c r="J31" s="26"/>
      <c r="K31" s="26"/>
      <c r="L31" s="118"/>
    </row>
    <row r="32" spans="1:12" s="126" customFormat="1" ht="45.75" customHeight="1" x14ac:dyDescent="0.6">
      <c r="A32" s="94"/>
      <c r="B32" s="52"/>
      <c r="C32" s="39" t="s">
        <v>1</v>
      </c>
      <c r="D32" s="25">
        <f>E32+H32+J32</f>
        <v>32849.86</v>
      </c>
      <c r="E32" s="26"/>
      <c r="F32" s="26"/>
      <c r="G32" s="26"/>
      <c r="H32" s="26">
        <v>32849.86</v>
      </c>
      <c r="I32" s="26"/>
      <c r="J32" s="26"/>
      <c r="K32" s="26"/>
      <c r="L32" s="118"/>
    </row>
    <row r="33" spans="1:12" s="126" customFormat="1" ht="45.75" customHeight="1" x14ac:dyDescent="0.6">
      <c r="A33" s="94"/>
      <c r="B33" s="52"/>
      <c r="C33" s="39" t="s">
        <v>2</v>
      </c>
      <c r="D33" s="25">
        <f t="shared" ref="D33:D34" si="14">E33+H33+J33</f>
        <v>0</v>
      </c>
      <c r="E33" s="26"/>
      <c r="F33" s="26"/>
      <c r="G33" s="26"/>
      <c r="H33" s="26"/>
      <c r="I33" s="26"/>
      <c r="J33" s="26"/>
      <c r="K33" s="26"/>
      <c r="L33" s="118"/>
    </row>
    <row r="34" spans="1:12" s="126" customFormat="1" ht="45.75" customHeight="1" x14ac:dyDescent="0.6">
      <c r="A34" s="95"/>
      <c r="B34" s="53"/>
      <c r="C34" s="39" t="s">
        <v>3</v>
      </c>
      <c r="D34" s="25">
        <f t="shared" si="14"/>
        <v>0</v>
      </c>
      <c r="E34" s="26"/>
      <c r="F34" s="26"/>
      <c r="G34" s="26"/>
      <c r="H34" s="26"/>
      <c r="I34" s="26"/>
      <c r="J34" s="26"/>
      <c r="K34" s="26"/>
      <c r="L34" s="118"/>
    </row>
    <row r="35" spans="1:12" s="126" customFormat="1" ht="45.75" customHeight="1" x14ac:dyDescent="0.6">
      <c r="A35" s="60" t="s">
        <v>13</v>
      </c>
      <c r="B35" s="61"/>
      <c r="C35" s="61"/>
      <c r="D35" s="61"/>
      <c r="E35" s="61"/>
      <c r="F35" s="61"/>
      <c r="G35" s="61"/>
      <c r="H35" s="61"/>
      <c r="I35" s="61"/>
      <c r="J35" s="61"/>
      <c r="K35" s="62"/>
      <c r="L35" s="118"/>
    </row>
    <row r="36" spans="1:12" s="126" customFormat="1" ht="100.5" customHeight="1" x14ac:dyDescent="0.6">
      <c r="A36" s="93"/>
      <c r="B36" s="60" t="s">
        <v>252</v>
      </c>
      <c r="C36" s="61"/>
      <c r="D36" s="61"/>
      <c r="E36" s="61"/>
      <c r="F36" s="61"/>
      <c r="G36" s="61"/>
      <c r="H36" s="61"/>
      <c r="I36" s="61"/>
      <c r="J36" s="61"/>
      <c r="K36" s="62"/>
      <c r="L36" s="118"/>
    </row>
    <row r="37" spans="1:12" s="126" customFormat="1" ht="57.75" customHeight="1" x14ac:dyDescent="0.6">
      <c r="A37" s="94"/>
      <c r="B37" s="51" t="s">
        <v>26</v>
      </c>
      <c r="C37" s="60" t="s">
        <v>200</v>
      </c>
      <c r="D37" s="61"/>
      <c r="E37" s="61"/>
      <c r="F37" s="61"/>
      <c r="G37" s="61"/>
      <c r="H37" s="61"/>
      <c r="I37" s="61"/>
      <c r="J37" s="61"/>
      <c r="K37" s="62"/>
      <c r="L37" s="118"/>
    </row>
    <row r="38" spans="1:12" s="126" customFormat="1" ht="45.75" customHeight="1" x14ac:dyDescent="0.6">
      <c r="A38" s="94"/>
      <c r="B38" s="52"/>
      <c r="C38" s="38" t="s">
        <v>4</v>
      </c>
      <c r="D38" s="22">
        <f>SUM(D39:D42)</f>
        <v>275000</v>
      </c>
      <c r="E38" s="21">
        <f t="shared" ref="E38:F38" si="15">SUM(E39:E42)</f>
        <v>0</v>
      </c>
      <c r="F38" s="21">
        <f t="shared" si="15"/>
        <v>0</v>
      </c>
      <c r="G38" s="21"/>
      <c r="H38" s="21">
        <f t="shared" ref="H38" si="16">SUM(H39:H42)</f>
        <v>275000</v>
      </c>
      <c r="I38" s="21"/>
      <c r="J38" s="21"/>
      <c r="K38" s="21"/>
      <c r="L38" s="118"/>
    </row>
    <row r="39" spans="1:12" s="126" customFormat="1" ht="45.75" x14ac:dyDescent="0.6">
      <c r="A39" s="94"/>
      <c r="B39" s="52"/>
      <c r="C39" s="38" t="s">
        <v>0</v>
      </c>
      <c r="D39" s="22">
        <f>E39+H39+J39</f>
        <v>0</v>
      </c>
      <c r="E39" s="21"/>
      <c r="F39" s="21"/>
      <c r="G39" s="21"/>
      <c r="H39" s="21"/>
      <c r="I39" s="21"/>
      <c r="J39" s="21"/>
      <c r="K39" s="21"/>
      <c r="L39" s="118"/>
    </row>
    <row r="40" spans="1:12" s="126" customFormat="1" ht="45.75" customHeight="1" x14ac:dyDescent="0.6">
      <c r="A40" s="94"/>
      <c r="B40" s="52"/>
      <c r="C40" s="38" t="s">
        <v>1</v>
      </c>
      <c r="D40" s="22">
        <f>E40+H40+J40</f>
        <v>275000</v>
      </c>
      <c r="E40" s="21">
        <v>0</v>
      </c>
      <c r="F40" s="21"/>
      <c r="G40" s="21"/>
      <c r="H40" s="21">
        <v>275000</v>
      </c>
      <c r="I40" s="21"/>
      <c r="J40" s="21"/>
      <c r="K40" s="21"/>
      <c r="L40" s="136"/>
    </row>
    <row r="41" spans="1:12" s="126" customFormat="1" ht="45.75" customHeight="1" x14ac:dyDescent="0.6">
      <c r="A41" s="94"/>
      <c r="B41" s="52"/>
      <c r="C41" s="38" t="s">
        <v>2</v>
      </c>
      <c r="D41" s="22">
        <f t="shared" ref="D41" si="17">E41+H41+J41</f>
        <v>0</v>
      </c>
      <c r="E41" s="21"/>
      <c r="F41" s="21"/>
      <c r="G41" s="21"/>
      <c r="H41" s="21"/>
      <c r="I41" s="21"/>
      <c r="J41" s="21"/>
      <c r="K41" s="21"/>
      <c r="L41" s="118"/>
    </row>
    <row r="42" spans="1:12" s="126" customFormat="1" ht="45.75" customHeight="1" x14ac:dyDescent="0.6">
      <c r="A42" s="95"/>
      <c r="B42" s="53"/>
      <c r="C42" s="96" t="s">
        <v>3</v>
      </c>
      <c r="D42" s="97"/>
      <c r="E42" s="97"/>
      <c r="F42" s="97"/>
      <c r="G42" s="97"/>
      <c r="H42" s="97"/>
      <c r="I42" s="97"/>
      <c r="J42" s="97"/>
      <c r="K42" s="135"/>
      <c r="L42" s="118"/>
    </row>
    <row r="43" spans="1:12" s="126" customFormat="1" ht="45.75" hidden="1" x14ac:dyDescent="0.6">
      <c r="A43" s="60"/>
      <c r="B43" s="61"/>
      <c r="C43" s="61"/>
      <c r="D43" s="61"/>
      <c r="E43" s="61"/>
      <c r="F43" s="61"/>
      <c r="G43" s="61"/>
      <c r="H43" s="61"/>
      <c r="I43" s="61"/>
      <c r="J43" s="61"/>
      <c r="K43" s="62"/>
      <c r="L43" s="118"/>
    </row>
    <row r="44" spans="1:12" s="126" customFormat="1" ht="45" hidden="1" customHeight="1" x14ac:dyDescent="0.6">
      <c r="A44" s="98" t="s">
        <v>28</v>
      </c>
      <c r="B44" s="130" t="s">
        <v>45</v>
      </c>
      <c r="C44" s="131"/>
      <c r="D44" s="131"/>
      <c r="E44" s="131"/>
      <c r="F44" s="131"/>
      <c r="G44" s="131"/>
      <c r="H44" s="131"/>
      <c r="I44" s="131"/>
      <c r="J44" s="131"/>
      <c r="K44" s="132"/>
      <c r="L44" s="118"/>
    </row>
    <row r="45" spans="1:12" s="126" customFormat="1" ht="45" hidden="1" customHeight="1" x14ac:dyDescent="0.6">
      <c r="A45" s="99"/>
      <c r="B45" s="100" t="s">
        <v>4</v>
      </c>
      <c r="C45" s="101"/>
      <c r="D45" s="17"/>
      <c r="E45" s="17"/>
      <c r="F45" s="17"/>
      <c r="G45" s="17"/>
      <c r="H45" s="17"/>
      <c r="I45" s="17"/>
      <c r="J45" s="17"/>
      <c r="K45" s="17"/>
      <c r="L45" s="118"/>
    </row>
    <row r="46" spans="1:12" s="126" customFormat="1" ht="45.75" hidden="1" customHeight="1" x14ac:dyDescent="0.6">
      <c r="A46" s="99"/>
      <c r="B46" s="100" t="s">
        <v>0</v>
      </c>
      <c r="C46" s="101"/>
      <c r="D46" s="17"/>
      <c r="E46" s="17"/>
      <c r="F46" s="17"/>
      <c r="G46" s="17"/>
      <c r="H46" s="17"/>
      <c r="I46" s="17"/>
      <c r="J46" s="17"/>
      <c r="K46" s="17"/>
      <c r="L46" s="118"/>
    </row>
    <row r="47" spans="1:12" s="126" customFormat="1" ht="45" hidden="1" customHeight="1" x14ac:dyDescent="0.6">
      <c r="A47" s="99"/>
      <c r="B47" s="100" t="s">
        <v>1</v>
      </c>
      <c r="C47" s="101"/>
      <c r="D47" s="17"/>
      <c r="E47" s="17"/>
      <c r="F47" s="17"/>
      <c r="G47" s="17"/>
      <c r="H47" s="17"/>
      <c r="I47" s="17"/>
      <c r="J47" s="17"/>
      <c r="K47" s="17"/>
      <c r="L47" s="118"/>
    </row>
    <row r="48" spans="1:12" s="126" customFormat="1" ht="52.5" hidden="1" customHeight="1" x14ac:dyDescent="0.6">
      <c r="A48" s="99"/>
      <c r="B48" s="100" t="s">
        <v>2</v>
      </c>
      <c r="C48" s="101"/>
      <c r="D48" s="17"/>
      <c r="E48" s="17"/>
      <c r="F48" s="17"/>
      <c r="G48" s="17"/>
      <c r="H48" s="17"/>
      <c r="I48" s="17"/>
      <c r="J48" s="17"/>
      <c r="K48" s="17"/>
      <c r="L48" s="118"/>
    </row>
    <row r="49" spans="1:12" s="126" customFormat="1" ht="52.5" hidden="1" customHeight="1" x14ac:dyDescent="0.6">
      <c r="A49" s="102"/>
      <c r="B49" s="100" t="s">
        <v>3</v>
      </c>
      <c r="C49" s="101"/>
      <c r="D49" s="17"/>
      <c r="E49" s="17"/>
      <c r="F49" s="17"/>
      <c r="G49" s="17"/>
      <c r="H49" s="17"/>
      <c r="I49" s="17"/>
      <c r="J49" s="17"/>
      <c r="K49" s="17"/>
      <c r="L49" s="118"/>
    </row>
    <row r="50" spans="1:12" s="18" customFormat="1" ht="45.75" hidden="1" customHeight="1" x14ac:dyDescent="0.6">
      <c r="A50" s="60"/>
      <c r="B50" s="61"/>
      <c r="C50" s="61"/>
      <c r="D50" s="61"/>
      <c r="E50" s="61"/>
      <c r="F50" s="61"/>
      <c r="G50" s="61"/>
      <c r="H50" s="61"/>
      <c r="I50" s="61"/>
      <c r="J50" s="61"/>
      <c r="K50" s="62"/>
      <c r="L50" s="118"/>
    </row>
    <row r="51" spans="1:12" s="18" customFormat="1" ht="60.75" customHeight="1" x14ac:dyDescent="0.6">
      <c r="A51" s="98" t="s">
        <v>28</v>
      </c>
      <c r="B51" s="130" t="s">
        <v>48</v>
      </c>
      <c r="C51" s="131"/>
      <c r="D51" s="131"/>
      <c r="E51" s="131"/>
      <c r="F51" s="131"/>
      <c r="G51" s="131"/>
      <c r="H51" s="131"/>
      <c r="I51" s="131"/>
      <c r="J51" s="131"/>
      <c r="K51" s="132"/>
      <c r="L51" s="118"/>
    </row>
    <row r="52" spans="1:12" s="18" customFormat="1" ht="45.75" customHeight="1" x14ac:dyDescent="0.6">
      <c r="A52" s="99"/>
      <c r="B52" s="100" t="s">
        <v>4</v>
      </c>
      <c r="C52" s="101"/>
      <c r="D52" s="17">
        <f t="shared" ref="D52:K52" si="18">SUM(D53:D56)</f>
        <v>719000</v>
      </c>
      <c r="E52" s="17">
        <f t="shared" si="18"/>
        <v>500000</v>
      </c>
      <c r="F52" s="17">
        <f t="shared" si="18"/>
        <v>0</v>
      </c>
      <c r="G52" s="17">
        <f t="shared" si="18"/>
        <v>0</v>
      </c>
      <c r="H52" s="17">
        <f t="shared" si="18"/>
        <v>219000</v>
      </c>
      <c r="I52" s="17">
        <f t="shared" si="18"/>
        <v>0</v>
      </c>
      <c r="J52" s="17">
        <f t="shared" si="18"/>
        <v>0</v>
      </c>
      <c r="K52" s="17">
        <f t="shared" si="18"/>
        <v>0</v>
      </c>
      <c r="L52" s="118"/>
    </row>
    <row r="53" spans="1:12" s="18" customFormat="1" ht="45.75" customHeight="1" x14ac:dyDescent="0.6">
      <c r="A53" s="99"/>
      <c r="B53" s="100" t="s">
        <v>0</v>
      </c>
      <c r="C53" s="101"/>
      <c r="D53" s="17">
        <f t="shared" ref="D53:D56" si="19">E53+H53+J53</f>
        <v>0</v>
      </c>
      <c r="E53" s="17">
        <f>E61</f>
        <v>0</v>
      </c>
      <c r="F53" s="17">
        <f t="shared" ref="F53:K53" si="20">F61</f>
        <v>0</v>
      </c>
      <c r="G53" s="17">
        <f t="shared" si="20"/>
        <v>0</v>
      </c>
      <c r="H53" s="17">
        <f t="shared" si="20"/>
        <v>0</v>
      </c>
      <c r="I53" s="17">
        <f t="shared" si="20"/>
        <v>0</v>
      </c>
      <c r="J53" s="17">
        <f t="shared" si="20"/>
        <v>0</v>
      </c>
      <c r="K53" s="17">
        <f t="shared" si="20"/>
        <v>0</v>
      </c>
      <c r="L53" s="118"/>
    </row>
    <row r="54" spans="1:12" s="18" customFormat="1" ht="45.75" customHeight="1" x14ac:dyDescent="0.6">
      <c r="A54" s="99"/>
      <c r="B54" s="100" t="s">
        <v>1</v>
      </c>
      <c r="C54" s="101"/>
      <c r="D54" s="17">
        <f t="shared" si="19"/>
        <v>719000</v>
      </c>
      <c r="E54" s="17">
        <f>E62</f>
        <v>500000</v>
      </c>
      <c r="F54" s="17">
        <f t="shared" ref="F54:K54" si="21">F62</f>
        <v>0</v>
      </c>
      <c r="G54" s="17">
        <f t="shared" si="21"/>
        <v>0</v>
      </c>
      <c r="H54" s="17">
        <f t="shared" si="21"/>
        <v>219000</v>
      </c>
      <c r="I54" s="17">
        <f t="shared" si="21"/>
        <v>0</v>
      </c>
      <c r="J54" s="17">
        <f t="shared" si="21"/>
        <v>0</v>
      </c>
      <c r="K54" s="17">
        <f t="shared" si="21"/>
        <v>0</v>
      </c>
    </row>
    <row r="55" spans="1:12" s="18" customFormat="1" ht="45" x14ac:dyDescent="0.6">
      <c r="A55" s="99"/>
      <c r="B55" s="100" t="s">
        <v>2</v>
      </c>
      <c r="C55" s="101"/>
      <c r="D55" s="17">
        <f t="shared" si="19"/>
        <v>0</v>
      </c>
      <c r="E55" s="17">
        <f t="shared" ref="E55:K55" si="22">E63</f>
        <v>0</v>
      </c>
      <c r="F55" s="17">
        <f t="shared" si="22"/>
        <v>0</v>
      </c>
      <c r="G55" s="17">
        <f t="shared" si="22"/>
        <v>0</v>
      </c>
      <c r="H55" s="17">
        <f t="shared" si="22"/>
        <v>0</v>
      </c>
      <c r="I55" s="17">
        <f t="shared" si="22"/>
        <v>0</v>
      </c>
      <c r="J55" s="17">
        <f t="shared" si="22"/>
        <v>0</v>
      </c>
      <c r="K55" s="17">
        <f t="shared" si="22"/>
        <v>0</v>
      </c>
    </row>
    <row r="56" spans="1:12" s="18" customFormat="1" ht="45" x14ac:dyDescent="0.6">
      <c r="A56" s="102"/>
      <c r="B56" s="100" t="s">
        <v>3</v>
      </c>
      <c r="C56" s="101"/>
      <c r="D56" s="17">
        <f t="shared" si="19"/>
        <v>0</v>
      </c>
      <c r="E56" s="17">
        <f t="shared" ref="E56:K56" si="23">E64</f>
        <v>0</v>
      </c>
      <c r="F56" s="17">
        <f t="shared" si="23"/>
        <v>0</v>
      </c>
      <c r="G56" s="17">
        <f t="shared" si="23"/>
        <v>0</v>
      </c>
      <c r="H56" s="17">
        <f t="shared" si="23"/>
        <v>0</v>
      </c>
      <c r="I56" s="17">
        <f t="shared" si="23"/>
        <v>0</v>
      </c>
      <c r="J56" s="17">
        <f t="shared" si="23"/>
        <v>0</v>
      </c>
      <c r="K56" s="17">
        <f t="shared" si="23"/>
        <v>0</v>
      </c>
      <c r="L56" s="118"/>
    </row>
    <row r="57" spans="1:12" s="18" customFormat="1" ht="45.75" x14ac:dyDescent="0.6">
      <c r="A57" s="60" t="s">
        <v>13</v>
      </c>
      <c r="B57" s="61"/>
      <c r="C57" s="61"/>
      <c r="D57" s="61"/>
      <c r="E57" s="61"/>
      <c r="F57" s="61"/>
      <c r="G57" s="61"/>
      <c r="H57" s="61"/>
      <c r="I57" s="61"/>
      <c r="J57" s="61"/>
      <c r="K57" s="62"/>
      <c r="L57" s="118"/>
    </row>
    <row r="58" spans="1:12" s="18" customFormat="1" ht="113.25" customHeight="1" x14ac:dyDescent="0.6">
      <c r="A58" s="93"/>
      <c r="B58" s="57" t="s">
        <v>267</v>
      </c>
      <c r="C58" s="58"/>
      <c r="D58" s="58"/>
      <c r="E58" s="58"/>
      <c r="F58" s="58"/>
      <c r="G58" s="58"/>
      <c r="H58" s="58"/>
      <c r="I58" s="58"/>
      <c r="J58" s="58"/>
      <c r="K58" s="59"/>
      <c r="L58" s="118"/>
    </row>
    <row r="59" spans="1:12" s="18" customFormat="1" ht="45" x14ac:dyDescent="0.25">
      <c r="A59" s="94"/>
      <c r="B59" s="51" t="s">
        <v>398</v>
      </c>
      <c r="C59" s="54" t="s">
        <v>268</v>
      </c>
      <c r="D59" s="55"/>
      <c r="E59" s="55"/>
      <c r="F59" s="55"/>
      <c r="G59" s="55"/>
      <c r="H59" s="55"/>
      <c r="I59" s="55"/>
      <c r="J59" s="55"/>
      <c r="K59" s="56"/>
    </row>
    <row r="60" spans="1:12" s="18" customFormat="1" ht="45.75" x14ac:dyDescent="0.25">
      <c r="A60" s="94"/>
      <c r="B60" s="52"/>
      <c r="C60" s="38" t="s">
        <v>4</v>
      </c>
      <c r="D60" s="22">
        <f t="shared" ref="D60:F60" si="24">SUM(D61:D64)</f>
        <v>719000</v>
      </c>
      <c r="E60" s="21">
        <f t="shared" si="24"/>
        <v>500000</v>
      </c>
      <c r="F60" s="21">
        <f t="shared" si="24"/>
        <v>0</v>
      </c>
      <c r="G60" s="21"/>
      <c r="H60" s="21">
        <f t="shared" ref="H60" si="25">SUM(H61:H64)</f>
        <v>219000</v>
      </c>
      <c r="I60" s="21"/>
      <c r="J60" s="21">
        <f t="shared" ref="J60" si="26">SUM(J61:J64)</f>
        <v>0</v>
      </c>
      <c r="K60" s="21"/>
    </row>
    <row r="61" spans="1:12" s="18" customFormat="1" ht="45.75" x14ac:dyDescent="0.25">
      <c r="A61" s="94"/>
      <c r="B61" s="52"/>
      <c r="C61" s="38" t="s">
        <v>0</v>
      </c>
      <c r="D61" s="22">
        <f t="shared" ref="D61:D64" si="27">E61+H61+J61</f>
        <v>0</v>
      </c>
      <c r="E61" s="21"/>
      <c r="F61" s="21"/>
      <c r="G61" s="21"/>
      <c r="H61" s="21"/>
      <c r="I61" s="21"/>
      <c r="J61" s="21"/>
      <c r="K61" s="21"/>
    </row>
    <row r="62" spans="1:12" s="18" customFormat="1" ht="45.75" x14ac:dyDescent="0.25">
      <c r="A62" s="94"/>
      <c r="B62" s="52"/>
      <c r="C62" s="38" t="s">
        <v>1</v>
      </c>
      <c r="D62" s="22">
        <f>E62+H62+J62</f>
        <v>719000</v>
      </c>
      <c r="E62" s="27">
        <v>500000</v>
      </c>
      <c r="F62" s="21"/>
      <c r="G62" s="21"/>
      <c r="H62" s="21">
        <v>219000</v>
      </c>
      <c r="I62" s="21"/>
      <c r="J62" s="21"/>
      <c r="K62" s="21"/>
    </row>
    <row r="63" spans="1:12" s="18" customFormat="1" ht="45.75" x14ac:dyDescent="0.25">
      <c r="A63" s="94"/>
      <c r="B63" s="52"/>
      <c r="C63" s="38" t="s">
        <v>2</v>
      </c>
      <c r="D63" s="22">
        <f t="shared" si="27"/>
        <v>0</v>
      </c>
      <c r="E63" s="21"/>
      <c r="F63" s="21"/>
      <c r="G63" s="21"/>
      <c r="H63" s="21"/>
      <c r="I63" s="21"/>
      <c r="J63" s="21"/>
      <c r="K63" s="21"/>
    </row>
    <row r="64" spans="1:12" s="18" customFormat="1" ht="101.25" customHeight="1" x14ac:dyDescent="0.25">
      <c r="A64" s="95"/>
      <c r="B64" s="53"/>
      <c r="C64" s="38" t="s">
        <v>3</v>
      </c>
      <c r="D64" s="22">
        <f t="shared" si="27"/>
        <v>0</v>
      </c>
      <c r="E64" s="21"/>
      <c r="F64" s="21"/>
      <c r="G64" s="21"/>
      <c r="H64" s="21"/>
      <c r="I64" s="21"/>
      <c r="J64" s="21"/>
      <c r="K64" s="21"/>
    </row>
    <row r="65" spans="1:11" s="18" customFormat="1" ht="45.75" hidden="1" x14ac:dyDescent="0.25">
      <c r="A65" s="60"/>
      <c r="B65" s="61"/>
      <c r="C65" s="61"/>
      <c r="D65" s="61"/>
      <c r="E65" s="61"/>
      <c r="F65" s="61"/>
      <c r="G65" s="61"/>
      <c r="H65" s="61"/>
      <c r="I65" s="61"/>
      <c r="J65" s="61"/>
      <c r="K65" s="62"/>
    </row>
    <row r="66" spans="1:11" s="18" customFormat="1" ht="45" hidden="1" x14ac:dyDescent="0.25">
      <c r="A66" s="98" t="s">
        <v>31</v>
      </c>
      <c r="B66" s="130" t="s">
        <v>50</v>
      </c>
      <c r="C66" s="131"/>
      <c r="D66" s="131"/>
      <c r="E66" s="131"/>
      <c r="F66" s="131"/>
      <c r="G66" s="131"/>
      <c r="H66" s="131"/>
      <c r="I66" s="131"/>
      <c r="J66" s="131"/>
      <c r="K66" s="132"/>
    </row>
    <row r="67" spans="1:11" s="18" customFormat="1" ht="45" hidden="1" x14ac:dyDescent="0.6">
      <c r="A67" s="99"/>
      <c r="B67" s="100" t="s">
        <v>4</v>
      </c>
      <c r="C67" s="101"/>
      <c r="D67" s="17"/>
      <c r="E67" s="17"/>
      <c r="F67" s="17"/>
      <c r="G67" s="17"/>
      <c r="H67" s="17"/>
      <c r="I67" s="17"/>
      <c r="J67" s="17"/>
      <c r="K67" s="17"/>
    </row>
    <row r="68" spans="1:11" s="18" customFormat="1" ht="45" hidden="1" x14ac:dyDescent="0.6">
      <c r="A68" s="99"/>
      <c r="B68" s="100" t="s">
        <v>0</v>
      </c>
      <c r="C68" s="101"/>
      <c r="D68" s="17"/>
      <c r="E68" s="17"/>
      <c r="F68" s="17"/>
      <c r="G68" s="17"/>
      <c r="H68" s="17"/>
      <c r="I68" s="17"/>
      <c r="J68" s="17"/>
      <c r="K68" s="17"/>
    </row>
    <row r="69" spans="1:11" s="18" customFormat="1" ht="45" hidden="1" x14ac:dyDescent="0.6">
      <c r="A69" s="99"/>
      <c r="B69" s="100" t="s">
        <v>1</v>
      </c>
      <c r="C69" s="101"/>
      <c r="D69" s="17"/>
      <c r="E69" s="17"/>
      <c r="F69" s="17"/>
      <c r="G69" s="17"/>
      <c r="H69" s="17"/>
      <c r="I69" s="17"/>
      <c r="J69" s="17"/>
      <c r="K69" s="17"/>
    </row>
    <row r="70" spans="1:11" s="18" customFormat="1" ht="45" hidden="1" x14ac:dyDescent="0.6">
      <c r="A70" s="99"/>
      <c r="B70" s="100" t="s">
        <v>2</v>
      </c>
      <c r="C70" s="101"/>
      <c r="D70" s="17"/>
      <c r="E70" s="17"/>
      <c r="F70" s="17"/>
      <c r="G70" s="17"/>
      <c r="H70" s="17"/>
      <c r="I70" s="17"/>
      <c r="J70" s="17"/>
      <c r="K70" s="17"/>
    </row>
    <row r="71" spans="1:11" s="18" customFormat="1" ht="45" hidden="1" x14ac:dyDescent="0.6">
      <c r="A71" s="102"/>
      <c r="B71" s="100" t="s">
        <v>3</v>
      </c>
      <c r="C71" s="101"/>
      <c r="D71" s="17"/>
      <c r="E71" s="17"/>
      <c r="F71" s="17"/>
      <c r="G71" s="17"/>
      <c r="H71" s="17"/>
      <c r="I71" s="17"/>
      <c r="J71" s="17"/>
      <c r="K71" s="17"/>
    </row>
    <row r="72" spans="1:11" s="18" customFormat="1" ht="45.75" customHeight="1" x14ac:dyDescent="0.25">
      <c r="A72" s="98" t="s">
        <v>29</v>
      </c>
      <c r="B72" s="130" t="s">
        <v>52</v>
      </c>
      <c r="C72" s="131"/>
      <c r="D72" s="131"/>
      <c r="E72" s="131"/>
      <c r="F72" s="131"/>
      <c r="G72" s="131"/>
      <c r="H72" s="131"/>
      <c r="I72" s="131"/>
      <c r="J72" s="131"/>
      <c r="K72" s="132"/>
    </row>
    <row r="73" spans="1:11" s="18" customFormat="1" ht="45" customHeight="1" x14ac:dyDescent="0.6">
      <c r="A73" s="99"/>
      <c r="B73" s="100" t="s">
        <v>4</v>
      </c>
      <c r="C73" s="101"/>
      <c r="D73" s="17">
        <f t="shared" ref="D73:K73" si="28">SUM(D74:D77)</f>
        <v>37906.048999999999</v>
      </c>
      <c r="E73" s="17">
        <f t="shared" si="28"/>
        <v>37906.048999999999</v>
      </c>
      <c r="F73" s="17">
        <f t="shared" si="28"/>
        <v>0</v>
      </c>
      <c r="G73" s="17">
        <f t="shared" si="28"/>
        <v>0</v>
      </c>
      <c r="H73" s="17">
        <f t="shared" si="28"/>
        <v>0</v>
      </c>
      <c r="I73" s="17">
        <f t="shared" si="28"/>
        <v>0</v>
      </c>
      <c r="J73" s="17">
        <f t="shared" si="28"/>
        <v>0</v>
      </c>
      <c r="K73" s="17">
        <f t="shared" si="28"/>
        <v>0</v>
      </c>
    </row>
    <row r="74" spans="1:11" s="18" customFormat="1" ht="45" x14ac:dyDescent="0.6">
      <c r="A74" s="99"/>
      <c r="B74" s="100" t="s">
        <v>0</v>
      </c>
      <c r="C74" s="101"/>
      <c r="D74" s="17">
        <f t="shared" ref="D74:D77" si="29">E74+H74+J74</f>
        <v>0</v>
      </c>
      <c r="E74" s="17">
        <f>E82</f>
        <v>0</v>
      </c>
      <c r="F74" s="17">
        <f t="shared" ref="F74:K74" si="30">F82</f>
        <v>0</v>
      </c>
      <c r="G74" s="17">
        <f t="shared" si="30"/>
        <v>0</v>
      </c>
      <c r="H74" s="17">
        <f t="shared" si="30"/>
        <v>0</v>
      </c>
      <c r="I74" s="17">
        <f t="shared" si="30"/>
        <v>0</v>
      </c>
      <c r="J74" s="17">
        <f t="shared" si="30"/>
        <v>0</v>
      </c>
      <c r="K74" s="17">
        <f t="shared" si="30"/>
        <v>0</v>
      </c>
    </row>
    <row r="75" spans="1:11" s="18" customFormat="1" ht="45" x14ac:dyDescent="0.6">
      <c r="A75" s="99"/>
      <c r="B75" s="100" t="s">
        <v>1</v>
      </c>
      <c r="C75" s="101"/>
      <c r="D75" s="17">
        <f t="shared" si="29"/>
        <v>37906.048999999999</v>
      </c>
      <c r="E75" s="17">
        <f>E83</f>
        <v>37906.048999999999</v>
      </c>
      <c r="F75" s="17">
        <f t="shared" ref="F75:K75" si="31">F83</f>
        <v>0</v>
      </c>
      <c r="G75" s="17">
        <f t="shared" si="31"/>
        <v>0</v>
      </c>
      <c r="H75" s="17">
        <f t="shared" si="31"/>
        <v>0</v>
      </c>
      <c r="I75" s="17">
        <f t="shared" si="31"/>
        <v>0</v>
      </c>
      <c r="J75" s="17">
        <f t="shared" si="31"/>
        <v>0</v>
      </c>
      <c r="K75" s="17">
        <f t="shared" si="31"/>
        <v>0</v>
      </c>
    </row>
    <row r="76" spans="1:11" s="18" customFormat="1" ht="45.75" customHeight="1" x14ac:dyDescent="0.6">
      <c r="A76" s="99"/>
      <c r="B76" s="100" t="s">
        <v>2</v>
      </c>
      <c r="C76" s="101"/>
      <c r="D76" s="17">
        <f t="shared" si="29"/>
        <v>0</v>
      </c>
      <c r="E76" s="17">
        <f t="shared" ref="E76:K76" si="32">E84</f>
        <v>0</v>
      </c>
      <c r="F76" s="17">
        <f t="shared" si="32"/>
        <v>0</v>
      </c>
      <c r="G76" s="17">
        <f t="shared" si="32"/>
        <v>0</v>
      </c>
      <c r="H76" s="17">
        <f t="shared" si="32"/>
        <v>0</v>
      </c>
      <c r="I76" s="17">
        <f t="shared" si="32"/>
        <v>0</v>
      </c>
      <c r="J76" s="17">
        <f t="shared" si="32"/>
        <v>0</v>
      </c>
      <c r="K76" s="17">
        <f t="shared" si="32"/>
        <v>0</v>
      </c>
    </row>
    <row r="77" spans="1:11" s="18" customFormat="1" ht="45.75" customHeight="1" x14ac:dyDescent="0.6">
      <c r="A77" s="102"/>
      <c r="B77" s="100" t="s">
        <v>3</v>
      </c>
      <c r="C77" s="101"/>
      <c r="D77" s="17">
        <f t="shared" si="29"/>
        <v>0</v>
      </c>
      <c r="E77" s="17">
        <f t="shared" ref="E77:K77" si="33">E85</f>
        <v>0</v>
      </c>
      <c r="F77" s="17">
        <f t="shared" si="33"/>
        <v>0</v>
      </c>
      <c r="G77" s="17">
        <f t="shared" si="33"/>
        <v>0</v>
      </c>
      <c r="H77" s="17">
        <f t="shared" si="33"/>
        <v>0</v>
      </c>
      <c r="I77" s="17">
        <f t="shared" si="33"/>
        <v>0</v>
      </c>
      <c r="J77" s="17">
        <f t="shared" si="33"/>
        <v>0</v>
      </c>
      <c r="K77" s="17">
        <f t="shared" si="33"/>
        <v>0</v>
      </c>
    </row>
    <row r="78" spans="1:11" s="18" customFormat="1" ht="45.75" customHeight="1" x14ac:dyDescent="0.25">
      <c r="A78" s="60" t="s">
        <v>54</v>
      </c>
      <c r="B78" s="61"/>
      <c r="C78" s="61"/>
      <c r="D78" s="61"/>
      <c r="E78" s="61"/>
      <c r="F78" s="61"/>
      <c r="G78" s="61"/>
      <c r="H78" s="61"/>
      <c r="I78" s="61"/>
      <c r="J78" s="61"/>
      <c r="K78" s="62"/>
    </row>
    <row r="79" spans="1:11" s="18" customFormat="1" ht="113.25" customHeight="1" x14ac:dyDescent="0.25">
      <c r="A79" s="93"/>
      <c r="B79" s="57" t="s">
        <v>53</v>
      </c>
      <c r="C79" s="58"/>
      <c r="D79" s="58"/>
      <c r="E79" s="58"/>
      <c r="F79" s="58"/>
      <c r="G79" s="58"/>
      <c r="H79" s="58"/>
      <c r="I79" s="58"/>
      <c r="J79" s="58"/>
      <c r="K79" s="59"/>
    </row>
    <row r="80" spans="1:11" s="18" customFormat="1" ht="45.75" customHeight="1" x14ac:dyDescent="0.25">
      <c r="A80" s="94"/>
      <c r="B80" s="51" t="s">
        <v>396</v>
      </c>
      <c r="C80" s="54" t="s">
        <v>309</v>
      </c>
      <c r="D80" s="55"/>
      <c r="E80" s="55"/>
      <c r="F80" s="55"/>
      <c r="G80" s="55"/>
      <c r="H80" s="55"/>
      <c r="I80" s="55"/>
      <c r="J80" s="55"/>
      <c r="K80" s="56"/>
    </row>
    <row r="81" spans="1:11" s="18" customFormat="1" ht="45.75" x14ac:dyDescent="0.25">
      <c r="A81" s="94"/>
      <c r="B81" s="52"/>
      <c r="C81" s="38" t="s">
        <v>4</v>
      </c>
      <c r="D81" s="22">
        <f t="shared" ref="D81:F81" si="34">SUM(D82:D85)</f>
        <v>37906.048999999999</v>
      </c>
      <c r="E81" s="21">
        <f t="shared" si="34"/>
        <v>37906.048999999999</v>
      </c>
      <c r="F81" s="21">
        <f t="shared" si="34"/>
        <v>0</v>
      </c>
      <c r="G81" s="21"/>
      <c r="H81" s="21">
        <f t="shared" ref="H81" si="35">SUM(H82:H85)</f>
        <v>0</v>
      </c>
      <c r="I81" s="21"/>
      <c r="J81" s="21">
        <f t="shared" ref="J81" si="36">SUM(J82:J85)</f>
        <v>0</v>
      </c>
      <c r="K81" s="21"/>
    </row>
    <row r="82" spans="1:11" s="18" customFormat="1" ht="45.75" customHeight="1" x14ac:dyDescent="0.25">
      <c r="A82" s="94"/>
      <c r="B82" s="52"/>
      <c r="C82" s="38" t="s">
        <v>0</v>
      </c>
      <c r="D82" s="22">
        <f t="shared" ref="D82:D85" si="37">E82+H82+J82</f>
        <v>0</v>
      </c>
      <c r="E82" s="21"/>
      <c r="F82" s="21"/>
      <c r="G82" s="21"/>
      <c r="H82" s="21"/>
      <c r="I82" s="21"/>
      <c r="J82" s="21"/>
      <c r="K82" s="21"/>
    </row>
    <row r="83" spans="1:11" s="18" customFormat="1" ht="45.75" customHeight="1" x14ac:dyDescent="0.25">
      <c r="A83" s="94"/>
      <c r="B83" s="52"/>
      <c r="C83" s="38" t="s">
        <v>1</v>
      </c>
      <c r="D83" s="22">
        <f>E83+H83+J83</f>
        <v>37906.048999999999</v>
      </c>
      <c r="E83" s="27">
        <v>37906.048999999999</v>
      </c>
      <c r="F83" s="21"/>
      <c r="G83" s="21"/>
      <c r="H83" s="21"/>
      <c r="I83" s="21"/>
      <c r="J83" s="21"/>
      <c r="K83" s="21"/>
    </row>
    <row r="84" spans="1:11" s="18" customFormat="1" ht="45.75" x14ac:dyDescent="0.25">
      <c r="A84" s="94"/>
      <c r="B84" s="52"/>
      <c r="C84" s="38" t="s">
        <v>2</v>
      </c>
      <c r="D84" s="22">
        <f t="shared" si="37"/>
        <v>0</v>
      </c>
      <c r="E84" s="21"/>
      <c r="F84" s="21"/>
      <c r="G84" s="21"/>
      <c r="H84" s="21"/>
      <c r="I84" s="21"/>
      <c r="J84" s="21"/>
      <c r="K84" s="21"/>
    </row>
    <row r="85" spans="1:11" s="18" customFormat="1" ht="45.75" customHeight="1" x14ac:dyDescent="0.25">
      <c r="A85" s="95"/>
      <c r="B85" s="53"/>
      <c r="C85" s="38" t="s">
        <v>3</v>
      </c>
      <c r="D85" s="22">
        <f t="shared" si="37"/>
        <v>0</v>
      </c>
      <c r="E85" s="21"/>
      <c r="F85" s="21"/>
      <c r="G85" s="21"/>
      <c r="H85" s="21"/>
      <c r="I85" s="21"/>
      <c r="J85" s="21"/>
      <c r="K85" s="21"/>
    </row>
    <row r="86" spans="1:11" s="18" customFormat="1" ht="45.75" hidden="1" x14ac:dyDescent="0.25">
      <c r="A86" s="60"/>
      <c r="B86" s="61"/>
      <c r="C86" s="61"/>
      <c r="D86" s="61"/>
      <c r="E86" s="61"/>
      <c r="F86" s="61"/>
      <c r="G86" s="61"/>
      <c r="H86" s="61"/>
      <c r="I86" s="61"/>
      <c r="J86" s="61"/>
      <c r="K86" s="62"/>
    </row>
    <row r="87" spans="1:11" s="18" customFormat="1" ht="45" hidden="1" x14ac:dyDescent="0.25">
      <c r="A87" s="98" t="s">
        <v>34</v>
      </c>
      <c r="B87" s="130" t="s">
        <v>55</v>
      </c>
      <c r="C87" s="131"/>
      <c r="D87" s="131"/>
      <c r="E87" s="131"/>
      <c r="F87" s="131"/>
      <c r="G87" s="131"/>
      <c r="H87" s="131"/>
      <c r="I87" s="131"/>
      <c r="J87" s="131"/>
      <c r="K87" s="132"/>
    </row>
    <row r="88" spans="1:11" s="18" customFormat="1" ht="45" hidden="1" x14ac:dyDescent="0.6">
      <c r="A88" s="99"/>
      <c r="B88" s="100" t="s">
        <v>4</v>
      </c>
      <c r="C88" s="101"/>
      <c r="D88" s="17"/>
      <c r="E88" s="17"/>
      <c r="F88" s="17"/>
      <c r="G88" s="17"/>
      <c r="H88" s="17"/>
      <c r="I88" s="17"/>
      <c r="J88" s="17"/>
      <c r="K88" s="17"/>
    </row>
    <row r="89" spans="1:11" s="18" customFormat="1" ht="45" hidden="1" x14ac:dyDescent="0.6">
      <c r="A89" s="99"/>
      <c r="B89" s="100" t="s">
        <v>0</v>
      </c>
      <c r="C89" s="101"/>
      <c r="D89" s="17"/>
      <c r="E89" s="17"/>
      <c r="F89" s="17"/>
      <c r="G89" s="17"/>
      <c r="H89" s="17"/>
      <c r="I89" s="17"/>
      <c r="J89" s="17"/>
      <c r="K89" s="17"/>
    </row>
    <row r="90" spans="1:11" s="18" customFormat="1" ht="45" hidden="1" x14ac:dyDescent="0.6">
      <c r="A90" s="99"/>
      <c r="B90" s="100" t="s">
        <v>1</v>
      </c>
      <c r="C90" s="101"/>
      <c r="D90" s="17"/>
      <c r="E90" s="17"/>
      <c r="F90" s="17"/>
      <c r="G90" s="17"/>
      <c r="H90" s="17"/>
      <c r="I90" s="17"/>
      <c r="J90" s="17"/>
      <c r="K90" s="17"/>
    </row>
    <row r="91" spans="1:11" s="18" customFormat="1" ht="45" hidden="1" x14ac:dyDescent="0.6">
      <c r="A91" s="99"/>
      <c r="B91" s="100" t="s">
        <v>2</v>
      </c>
      <c r="C91" s="101"/>
      <c r="D91" s="17"/>
      <c r="E91" s="17"/>
      <c r="F91" s="17"/>
      <c r="G91" s="17"/>
      <c r="H91" s="17"/>
      <c r="I91" s="17"/>
      <c r="J91" s="17"/>
      <c r="K91" s="17"/>
    </row>
    <row r="92" spans="1:11" s="18" customFormat="1" ht="45" hidden="1" x14ac:dyDescent="0.6">
      <c r="A92" s="102"/>
      <c r="B92" s="100" t="s">
        <v>3</v>
      </c>
      <c r="C92" s="101"/>
      <c r="D92" s="17"/>
      <c r="E92" s="17"/>
      <c r="F92" s="17"/>
      <c r="G92" s="17"/>
      <c r="H92" s="17"/>
      <c r="I92" s="17"/>
      <c r="J92" s="17"/>
      <c r="K92" s="17"/>
    </row>
    <row r="93" spans="1:11" s="18" customFormat="1" ht="45" customHeight="1" x14ac:dyDescent="0.25">
      <c r="A93" s="98" t="s">
        <v>31</v>
      </c>
      <c r="B93" s="130" t="s">
        <v>57</v>
      </c>
      <c r="C93" s="131"/>
      <c r="D93" s="131"/>
      <c r="E93" s="131"/>
      <c r="F93" s="131"/>
      <c r="G93" s="131"/>
      <c r="H93" s="131"/>
      <c r="I93" s="131"/>
      <c r="J93" s="131"/>
      <c r="K93" s="132"/>
    </row>
    <row r="94" spans="1:11" s="18" customFormat="1" ht="45" x14ac:dyDescent="0.6">
      <c r="A94" s="99"/>
      <c r="B94" s="100" t="s">
        <v>4</v>
      </c>
      <c r="C94" s="101"/>
      <c r="D94" s="17">
        <f t="shared" ref="D94:K94" si="38">SUM(D95:D98)</f>
        <v>220281.87977999999</v>
      </c>
      <c r="E94" s="17">
        <f t="shared" si="38"/>
        <v>220350.31167999998</v>
      </c>
      <c r="F94" s="17">
        <f t="shared" si="38"/>
        <v>6843.1896799999995</v>
      </c>
      <c r="G94" s="17">
        <f t="shared" si="38"/>
        <v>0</v>
      </c>
      <c r="H94" s="17">
        <f t="shared" si="38"/>
        <v>0</v>
      </c>
      <c r="I94" s="17">
        <f t="shared" si="38"/>
        <v>0</v>
      </c>
      <c r="J94" s="17">
        <f t="shared" si="38"/>
        <v>0</v>
      </c>
      <c r="K94" s="17">
        <f t="shared" si="38"/>
        <v>0</v>
      </c>
    </row>
    <row r="95" spans="1:11" s="18" customFormat="1" ht="45" x14ac:dyDescent="0.6">
      <c r="A95" s="99"/>
      <c r="B95" s="100" t="s">
        <v>0</v>
      </c>
      <c r="C95" s="101"/>
      <c r="D95" s="17"/>
      <c r="E95" s="17">
        <f>E103+E111+E119+E127</f>
        <v>0</v>
      </c>
      <c r="F95" s="17">
        <f t="shared" ref="F95:K95" si="39">F103+F111+F119+F127</f>
        <v>0</v>
      </c>
      <c r="G95" s="17">
        <f t="shared" si="39"/>
        <v>0</v>
      </c>
      <c r="H95" s="17">
        <f t="shared" si="39"/>
        <v>0</v>
      </c>
      <c r="I95" s="17">
        <f t="shared" si="39"/>
        <v>0</v>
      </c>
      <c r="J95" s="17">
        <f t="shared" si="39"/>
        <v>0</v>
      </c>
      <c r="K95" s="17">
        <f t="shared" si="39"/>
        <v>0</v>
      </c>
    </row>
    <row r="96" spans="1:11" s="18" customFormat="1" ht="45" x14ac:dyDescent="0.6">
      <c r="A96" s="99"/>
      <c r="B96" s="100" t="s">
        <v>1</v>
      </c>
      <c r="C96" s="101"/>
      <c r="D96" s="17">
        <f>E96+G96+I96</f>
        <v>220281.87977999999</v>
      </c>
      <c r="E96" s="17">
        <f>E104+E112+E120+E128+E136+E144</f>
        <v>220281.87977999999</v>
      </c>
      <c r="F96" s="17">
        <f t="shared" ref="F96:K96" si="40">F104+F112+F120+F128+F136+F144</f>
        <v>6774.7577799999999</v>
      </c>
      <c r="G96" s="17">
        <f t="shared" si="40"/>
        <v>0</v>
      </c>
      <c r="H96" s="17">
        <f t="shared" si="40"/>
        <v>0</v>
      </c>
      <c r="I96" s="17">
        <f t="shared" si="40"/>
        <v>0</v>
      </c>
      <c r="J96" s="17">
        <f t="shared" si="40"/>
        <v>0</v>
      </c>
      <c r="K96" s="17">
        <f t="shared" si="40"/>
        <v>0</v>
      </c>
    </row>
    <row r="97" spans="1:12" s="18" customFormat="1" ht="45" x14ac:dyDescent="0.6">
      <c r="A97" s="99"/>
      <c r="B97" s="100" t="s">
        <v>2</v>
      </c>
      <c r="C97" s="101"/>
      <c r="D97" s="17"/>
      <c r="E97" s="17">
        <f t="shared" ref="E97:K97" si="41">E105+E113+E121+E129</f>
        <v>68.431899999999999</v>
      </c>
      <c r="F97" s="17">
        <f t="shared" si="41"/>
        <v>68.431899999999999</v>
      </c>
      <c r="G97" s="17">
        <f t="shared" si="41"/>
        <v>0</v>
      </c>
      <c r="H97" s="17">
        <f t="shared" si="41"/>
        <v>0</v>
      </c>
      <c r="I97" s="17">
        <f t="shared" si="41"/>
        <v>0</v>
      </c>
      <c r="J97" s="17">
        <f t="shared" si="41"/>
        <v>0</v>
      </c>
      <c r="K97" s="17">
        <f t="shared" si="41"/>
        <v>0</v>
      </c>
    </row>
    <row r="98" spans="1:12" s="18" customFormat="1" ht="45" x14ac:dyDescent="0.6">
      <c r="A98" s="102"/>
      <c r="B98" s="100" t="s">
        <v>3</v>
      </c>
      <c r="C98" s="101"/>
      <c r="D98" s="17"/>
      <c r="E98" s="17">
        <f t="shared" ref="E98:K98" si="42">E106+E114+E122+E130</f>
        <v>0</v>
      </c>
      <c r="F98" s="17">
        <f t="shared" si="42"/>
        <v>0</v>
      </c>
      <c r="G98" s="17">
        <f t="shared" si="42"/>
        <v>0</v>
      </c>
      <c r="H98" s="17">
        <f t="shared" si="42"/>
        <v>0</v>
      </c>
      <c r="I98" s="17">
        <f t="shared" si="42"/>
        <v>0</v>
      </c>
      <c r="J98" s="17">
        <f t="shared" si="42"/>
        <v>0</v>
      </c>
      <c r="K98" s="17">
        <f t="shared" si="42"/>
        <v>0</v>
      </c>
      <c r="L98" s="118"/>
    </row>
    <row r="99" spans="1:12" s="18" customFormat="1" ht="45.75" x14ac:dyDescent="0.6">
      <c r="A99" s="60" t="s">
        <v>13</v>
      </c>
      <c r="B99" s="61"/>
      <c r="C99" s="61"/>
      <c r="D99" s="61"/>
      <c r="E99" s="61"/>
      <c r="F99" s="61"/>
      <c r="G99" s="61"/>
      <c r="H99" s="61"/>
      <c r="I99" s="61"/>
      <c r="J99" s="62"/>
      <c r="K99" s="37"/>
      <c r="L99" s="118"/>
    </row>
    <row r="100" spans="1:12" s="18" customFormat="1" ht="95.25" customHeight="1" x14ac:dyDescent="0.6">
      <c r="A100" s="103"/>
      <c r="B100" s="137" t="s">
        <v>174</v>
      </c>
      <c r="C100" s="138"/>
      <c r="D100" s="138"/>
      <c r="E100" s="138"/>
      <c r="F100" s="138"/>
      <c r="G100" s="138"/>
      <c r="H100" s="138"/>
      <c r="I100" s="138"/>
      <c r="J100" s="138"/>
      <c r="K100" s="139"/>
      <c r="L100" s="118"/>
    </row>
    <row r="101" spans="1:12" s="18" customFormat="1" ht="45" customHeight="1" x14ac:dyDescent="0.6">
      <c r="A101" s="103"/>
      <c r="B101" s="104" t="s">
        <v>399</v>
      </c>
      <c r="C101" s="54" t="s">
        <v>175</v>
      </c>
      <c r="D101" s="55"/>
      <c r="E101" s="55"/>
      <c r="F101" s="55"/>
      <c r="G101" s="55"/>
      <c r="H101" s="55"/>
      <c r="I101" s="55"/>
      <c r="J101" s="55"/>
      <c r="K101" s="56"/>
      <c r="L101" s="118"/>
    </row>
    <row r="102" spans="1:12" s="18" customFormat="1" ht="45.75" x14ac:dyDescent="0.25">
      <c r="A102" s="103"/>
      <c r="B102" s="104"/>
      <c r="C102" s="38" t="s">
        <v>4</v>
      </c>
      <c r="D102" s="22">
        <f t="shared" ref="D102" si="43">SUM(D103:D106)</f>
        <v>70000</v>
      </c>
      <c r="E102" s="21">
        <f>SUM(E103:E106)</f>
        <v>70000</v>
      </c>
      <c r="F102" s="21"/>
      <c r="G102" s="21">
        <f>SUM(G103:G106)</f>
        <v>0</v>
      </c>
      <c r="H102" s="21"/>
      <c r="I102" s="21"/>
      <c r="J102" s="21"/>
      <c r="K102" s="21"/>
    </row>
    <row r="103" spans="1:12" s="18" customFormat="1" ht="45.75" x14ac:dyDescent="0.25">
      <c r="A103" s="103"/>
      <c r="B103" s="104"/>
      <c r="C103" s="38" t="s">
        <v>0</v>
      </c>
      <c r="D103" s="22"/>
      <c r="E103" s="21"/>
      <c r="F103" s="21"/>
      <c r="G103" s="21"/>
      <c r="H103" s="21"/>
      <c r="I103" s="21"/>
      <c r="J103" s="21"/>
      <c r="K103" s="21"/>
    </row>
    <row r="104" spans="1:12" s="18" customFormat="1" ht="45.75" x14ac:dyDescent="0.25">
      <c r="A104" s="103"/>
      <c r="B104" s="104"/>
      <c r="C104" s="38" t="s">
        <v>1</v>
      </c>
      <c r="D104" s="22">
        <f>E104+G104+I104</f>
        <v>70000</v>
      </c>
      <c r="E104" s="21">
        <v>70000</v>
      </c>
      <c r="F104" s="21"/>
      <c r="G104" s="21"/>
      <c r="H104" s="21"/>
      <c r="I104" s="21"/>
      <c r="J104" s="21"/>
      <c r="K104" s="21"/>
    </row>
    <row r="105" spans="1:12" s="18" customFormat="1" ht="45.75" x14ac:dyDescent="0.25">
      <c r="A105" s="103"/>
      <c r="B105" s="104"/>
      <c r="C105" s="38" t="s">
        <v>2</v>
      </c>
      <c r="D105" s="22"/>
      <c r="E105" s="21"/>
      <c r="F105" s="21"/>
      <c r="G105" s="21"/>
      <c r="H105" s="21"/>
      <c r="I105" s="21"/>
      <c r="J105" s="21"/>
      <c r="K105" s="21"/>
    </row>
    <row r="106" spans="1:12" s="18" customFormat="1" ht="45.75" x14ac:dyDescent="0.25">
      <c r="A106" s="103"/>
      <c r="B106" s="104"/>
      <c r="C106" s="38" t="s">
        <v>3</v>
      </c>
      <c r="D106" s="22"/>
      <c r="E106" s="21"/>
      <c r="F106" s="21"/>
      <c r="G106" s="21"/>
      <c r="H106" s="21"/>
      <c r="I106" s="21"/>
      <c r="J106" s="21"/>
      <c r="K106" s="21"/>
    </row>
    <row r="107" spans="1:12" s="18" customFormat="1" ht="45.75" x14ac:dyDescent="0.25">
      <c r="A107" s="60" t="s">
        <v>13</v>
      </c>
      <c r="B107" s="61"/>
      <c r="C107" s="61"/>
      <c r="D107" s="61"/>
      <c r="E107" s="61"/>
      <c r="F107" s="61"/>
      <c r="G107" s="61"/>
      <c r="H107" s="61"/>
      <c r="I107" s="61"/>
      <c r="J107" s="62"/>
      <c r="K107" s="37"/>
    </row>
    <row r="108" spans="1:12" s="18" customFormat="1" ht="108.75" customHeight="1" x14ac:dyDescent="0.25">
      <c r="A108" s="93"/>
      <c r="B108" s="137" t="s">
        <v>94</v>
      </c>
      <c r="C108" s="138"/>
      <c r="D108" s="138"/>
      <c r="E108" s="138"/>
      <c r="F108" s="138"/>
      <c r="G108" s="138"/>
      <c r="H108" s="138"/>
      <c r="I108" s="138"/>
      <c r="J108" s="138"/>
      <c r="K108" s="139"/>
    </row>
    <row r="109" spans="1:12" s="18" customFormat="1" ht="60.75" customHeight="1" x14ac:dyDescent="0.25">
      <c r="A109" s="94"/>
      <c r="B109" s="51" t="s">
        <v>400</v>
      </c>
      <c r="C109" s="54" t="s">
        <v>95</v>
      </c>
      <c r="D109" s="55"/>
      <c r="E109" s="55"/>
      <c r="F109" s="55"/>
      <c r="G109" s="55"/>
      <c r="H109" s="55"/>
      <c r="I109" s="55"/>
      <c r="J109" s="55"/>
      <c r="K109" s="56"/>
    </row>
    <row r="110" spans="1:12" s="18" customFormat="1" ht="45.75" x14ac:dyDescent="0.25">
      <c r="A110" s="94"/>
      <c r="B110" s="52"/>
      <c r="C110" s="38" t="s">
        <v>4</v>
      </c>
      <c r="D110" s="22">
        <f t="shared" ref="D110" si="44">SUM(D111:D114)</f>
        <v>6843.1896799999995</v>
      </c>
      <c r="E110" s="21">
        <f>SUM(E111:E114)</f>
        <v>6843.1896799999995</v>
      </c>
      <c r="F110" s="21">
        <f>SUM(F111:F114)</f>
        <v>6843.1896799999995</v>
      </c>
      <c r="G110" s="21">
        <f>SUM(G111:G114)</f>
        <v>0</v>
      </c>
      <c r="H110" s="21"/>
      <c r="I110" s="21"/>
      <c r="J110" s="21"/>
      <c r="K110" s="21"/>
    </row>
    <row r="111" spans="1:12" s="18" customFormat="1" ht="45.75" x14ac:dyDescent="0.25">
      <c r="A111" s="94"/>
      <c r="B111" s="52"/>
      <c r="C111" s="38" t="s">
        <v>0</v>
      </c>
      <c r="D111" s="22"/>
      <c r="E111" s="21"/>
      <c r="F111" s="21"/>
      <c r="G111" s="21"/>
      <c r="H111" s="21"/>
      <c r="I111" s="21"/>
      <c r="J111" s="21"/>
      <c r="K111" s="21"/>
    </row>
    <row r="112" spans="1:12" s="18" customFormat="1" ht="45.75" x14ac:dyDescent="0.25">
      <c r="A112" s="94"/>
      <c r="B112" s="52"/>
      <c r="C112" s="38" t="s">
        <v>1</v>
      </c>
      <c r="D112" s="22">
        <f>E112+G112+I112</f>
        <v>6774.7577799999999</v>
      </c>
      <c r="E112" s="21">
        <v>6774.7577799999999</v>
      </c>
      <c r="F112" s="21">
        <f>E112</f>
        <v>6774.7577799999999</v>
      </c>
      <c r="G112" s="21"/>
      <c r="H112" s="21"/>
      <c r="I112" s="21"/>
      <c r="J112" s="21"/>
      <c r="K112" s="21"/>
    </row>
    <row r="113" spans="1:12" s="18" customFormat="1" ht="45.75" x14ac:dyDescent="0.25">
      <c r="A113" s="94"/>
      <c r="B113" s="52"/>
      <c r="C113" s="38" t="s">
        <v>2</v>
      </c>
      <c r="D113" s="22">
        <f>E113+G113+I113</f>
        <v>68.431899999999999</v>
      </c>
      <c r="E113" s="21">
        <v>68.431899999999999</v>
      </c>
      <c r="F113" s="21">
        <v>68.431899999999999</v>
      </c>
      <c r="G113" s="21"/>
      <c r="H113" s="21"/>
      <c r="I113" s="21"/>
      <c r="J113" s="21"/>
      <c r="K113" s="21"/>
    </row>
    <row r="114" spans="1:12" s="18" customFormat="1" ht="45.75" x14ac:dyDescent="0.25">
      <c r="A114" s="95"/>
      <c r="B114" s="53"/>
      <c r="C114" s="38" t="s">
        <v>3</v>
      </c>
      <c r="D114" s="22"/>
      <c r="E114" s="21"/>
      <c r="F114" s="21"/>
      <c r="G114" s="21"/>
      <c r="H114" s="21"/>
      <c r="I114" s="21"/>
      <c r="J114" s="21"/>
      <c r="K114" s="21"/>
    </row>
    <row r="115" spans="1:12" s="18" customFormat="1" ht="45.75" x14ac:dyDescent="0.25">
      <c r="A115" s="60" t="s">
        <v>13</v>
      </c>
      <c r="B115" s="61"/>
      <c r="C115" s="61"/>
      <c r="D115" s="61"/>
      <c r="E115" s="61"/>
      <c r="F115" s="61"/>
      <c r="G115" s="61"/>
      <c r="H115" s="61"/>
      <c r="I115" s="61"/>
      <c r="J115" s="62"/>
      <c r="K115" s="37"/>
    </row>
    <row r="116" spans="1:12" s="18" customFormat="1" ht="105.75" customHeight="1" x14ac:dyDescent="0.25">
      <c r="A116" s="103"/>
      <c r="B116" s="137" t="s">
        <v>93</v>
      </c>
      <c r="C116" s="138"/>
      <c r="D116" s="138"/>
      <c r="E116" s="138"/>
      <c r="F116" s="138"/>
      <c r="G116" s="138"/>
      <c r="H116" s="138"/>
      <c r="I116" s="138"/>
      <c r="J116" s="138"/>
      <c r="K116" s="139"/>
    </row>
    <row r="117" spans="1:12" s="18" customFormat="1" ht="45" x14ac:dyDescent="0.25">
      <c r="A117" s="103"/>
      <c r="B117" s="104" t="s">
        <v>401</v>
      </c>
      <c r="C117" s="54" t="s">
        <v>225</v>
      </c>
      <c r="D117" s="55"/>
      <c r="E117" s="55"/>
      <c r="F117" s="55"/>
      <c r="G117" s="55"/>
      <c r="H117" s="55"/>
      <c r="I117" s="55"/>
      <c r="J117" s="55"/>
      <c r="K117" s="56"/>
    </row>
    <row r="118" spans="1:12" s="18" customFormat="1" ht="45.75" x14ac:dyDescent="0.25">
      <c r="A118" s="103"/>
      <c r="B118" s="104"/>
      <c r="C118" s="38" t="s">
        <v>4</v>
      </c>
      <c r="D118" s="22">
        <f t="shared" ref="D118" si="45">SUM(D119:D122)</f>
        <v>39600</v>
      </c>
      <c r="E118" s="21">
        <f>SUM(E119:E122)</f>
        <v>39600</v>
      </c>
      <c r="F118" s="21"/>
      <c r="G118" s="21">
        <f>SUM(G119:G122)</f>
        <v>0</v>
      </c>
      <c r="H118" s="21"/>
      <c r="I118" s="21"/>
      <c r="J118" s="21"/>
      <c r="K118" s="21"/>
    </row>
    <row r="119" spans="1:12" s="18" customFormat="1" ht="45.75" x14ac:dyDescent="0.25">
      <c r="A119" s="103"/>
      <c r="B119" s="104"/>
      <c r="C119" s="38" t="s">
        <v>0</v>
      </c>
      <c r="D119" s="22"/>
      <c r="E119" s="21"/>
      <c r="F119" s="21"/>
      <c r="G119" s="21"/>
      <c r="H119" s="21"/>
      <c r="I119" s="21"/>
      <c r="J119" s="21"/>
      <c r="K119" s="21"/>
    </row>
    <row r="120" spans="1:12" s="18" customFormat="1" ht="45.75" x14ac:dyDescent="0.25">
      <c r="A120" s="103"/>
      <c r="B120" s="104"/>
      <c r="C120" s="38" t="s">
        <v>1</v>
      </c>
      <c r="D120" s="22">
        <f>E120+G120+I120</f>
        <v>39600</v>
      </c>
      <c r="E120" s="21">
        <v>39600</v>
      </c>
      <c r="F120" s="21"/>
      <c r="G120" s="21"/>
      <c r="H120" s="21"/>
      <c r="I120" s="21"/>
      <c r="J120" s="21"/>
      <c r="K120" s="21"/>
    </row>
    <row r="121" spans="1:12" s="18" customFormat="1" ht="45.75" x14ac:dyDescent="0.25">
      <c r="A121" s="103"/>
      <c r="B121" s="104"/>
      <c r="C121" s="38" t="s">
        <v>2</v>
      </c>
      <c r="D121" s="22"/>
      <c r="E121" s="21"/>
      <c r="F121" s="21"/>
      <c r="G121" s="21"/>
      <c r="H121" s="21"/>
      <c r="I121" s="21"/>
      <c r="J121" s="21"/>
      <c r="K121" s="21"/>
    </row>
    <row r="122" spans="1:12" s="18" customFormat="1" ht="45.75" x14ac:dyDescent="0.25">
      <c r="A122" s="103"/>
      <c r="B122" s="104"/>
      <c r="C122" s="38" t="s">
        <v>3</v>
      </c>
      <c r="D122" s="22"/>
      <c r="E122" s="21"/>
      <c r="F122" s="21"/>
      <c r="G122" s="21"/>
      <c r="H122" s="21"/>
      <c r="I122" s="21"/>
      <c r="J122" s="21"/>
      <c r="K122" s="21"/>
    </row>
    <row r="123" spans="1:12" s="18" customFormat="1" ht="45.75" customHeight="1" x14ac:dyDescent="0.25">
      <c r="A123" s="60" t="s">
        <v>13</v>
      </c>
      <c r="B123" s="61"/>
      <c r="C123" s="61"/>
      <c r="D123" s="61"/>
      <c r="E123" s="61"/>
      <c r="F123" s="61"/>
      <c r="G123" s="61"/>
      <c r="H123" s="61"/>
      <c r="I123" s="61"/>
      <c r="J123" s="62"/>
      <c r="K123" s="37"/>
    </row>
    <row r="124" spans="1:12" s="18" customFormat="1" ht="103.5" customHeight="1" x14ac:dyDescent="0.6">
      <c r="A124" s="103"/>
      <c r="B124" s="137" t="s">
        <v>96</v>
      </c>
      <c r="C124" s="138"/>
      <c r="D124" s="138"/>
      <c r="E124" s="138"/>
      <c r="F124" s="138"/>
      <c r="G124" s="138"/>
      <c r="H124" s="138"/>
      <c r="I124" s="138"/>
      <c r="J124" s="138"/>
      <c r="K124" s="139"/>
      <c r="L124" s="118"/>
    </row>
    <row r="125" spans="1:12" s="18" customFormat="1" ht="77.25" customHeight="1" x14ac:dyDescent="0.6">
      <c r="A125" s="103"/>
      <c r="B125" s="104" t="s">
        <v>402</v>
      </c>
      <c r="C125" s="54" t="s">
        <v>204</v>
      </c>
      <c r="D125" s="55"/>
      <c r="E125" s="55"/>
      <c r="F125" s="55"/>
      <c r="G125" s="55"/>
      <c r="H125" s="55"/>
      <c r="I125" s="55"/>
      <c r="J125" s="55"/>
      <c r="K125" s="56"/>
      <c r="L125" s="118"/>
    </row>
    <row r="126" spans="1:12" s="18" customFormat="1" ht="45.75" x14ac:dyDescent="0.6">
      <c r="A126" s="103"/>
      <c r="B126" s="104"/>
      <c r="C126" s="38" t="s">
        <v>4</v>
      </c>
      <c r="D126" s="22">
        <f t="shared" ref="D126" si="46">SUM(D127:D130)</f>
        <v>7000</v>
      </c>
      <c r="E126" s="21">
        <f>SUM(E127:E130)</f>
        <v>7000</v>
      </c>
      <c r="F126" s="21"/>
      <c r="G126" s="21">
        <f>SUM(G127:G130)</f>
        <v>0</v>
      </c>
      <c r="H126" s="21"/>
      <c r="I126" s="21"/>
      <c r="J126" s="21"/>
      <c r="K126" s="21"/>
      <c r="L126" s="118"/>
    </row>
    <row r="127" spans="1:12" s="18" customFormat="1" ht="45.75" x14ac:dyDescent="0.6">
      <c r="A127" s="103"/>
      <c r="B127" s="104"/>
      <c r="C127" s="38" t="s">
        <v>0</v>
      </c>
      <c r="D127" s="22"/>
      <c r="E127" s="21"/>
      <c r="F127" s="21"/>
      <c r="G127" s="21"/>
      <c r="H127" s="21"/>
      <c r="I127" s="21"/>
      <c r="J127" s="21"/>
      <c r="K127" s="21"/>
      <c r="L127" s="118"/>
    </row>
    <row r="128" spans="1:12" s="18" customFormat="1" ht="45.75" x14ac:dyDescent="0.6">
      <c r="A128" s="103"/>
      <c r="B128" s="104"/>
      <c r="C128" s="38" t="s">
        <v>1</v>
      </c>
      <c r="D128" s="22">
        <f>E128+G128+I128</f>
        <v>7000</v>
      </c>
      <c r="E128" s="21">
        <v>7000</v>
      </c>
      <c r="F128" s="21"/>
      <c r="G128" s="21"/>
      <c r="H128" s="21"/>
      <c r="I128" s="21"/>
      <c r="J128" s="21"/>
      <c r="K128" s="21"/>
      <c r="L128" s="118"/>
    </row>
    <row r="129" spans="1:12" s="18" customFormat="1" ht="45.75" x14ac:dyDescent="0.6">
      <c r="A129" s="103"/>
      <c r="B129" s="104"/>
      <c r="C129" s="38" t="s">
        <v>2</v>
      </c>
      <c r="D129" s="22"/>
      <c r="E129" s="21"/>
      <c r="F129" s="21"/>
      <c r="G129" s="21"/>
      <c r="H129" s="21"/>
      <c r="I129" s="21"/>
      <c r="J129" s="21"/>
      <c r="K129" s="21"/>
      <c r="L129" s="118"/>
    </row>
    <row r="130" spans="1:12" s="18" customFormat="1" ht="45.75" x14ac:dyDescent="0.6">
      <c r="A130" s="103"/>
      <c r="B130" s="104"/>
      <c r="C130" s="38" t="s">
        <v>3</v>
      </c>
      <c r="D130" s="22"/>
      <c r="E130" s="21"/>
      <c r="F130" s="21"/>
      <c r="G130" s="21"/>
      <c r="H130" s="21"/>
      <c r="I130" s="21"/>
      <c r="J130" s="21"/>
      <c r="K130" s="21"/>
      <c r="L130" s="118"/>
    </row>
    <row r="131" spans="1:12" s="18" customFormat="1" ht="45.75" x14ac:dyDescent="0.6">
      <c r="A131" s="60" t="s">
        <v>20</v>
      </c>
      <c r="B131" s="61"/>
      <c r="C131" s="61"/>
      <c r="D131" s="61"/>
      <c r="E131" s="61"/>
      <c r="F131" s="61"/>
      <c r="G131" s="61"/>
      <c r="H131" s="61"/>
      <c r="I131" s="61"/>
      <c r="J131" s="62"/>
      <c r="K131" s="37"/>
      <c r="L131" s="118"/>
    </row>
    <row r="132" spans="1:12" s="18" customFormat="1" ht="100.5" customHeight="1" x14ac:dyDescent="0.6">
      <c r="A132" s="103"/>
      <c r="B132" s="137" t="s">
        <v>60</v>
      </c>
      <c r="C132" s="138"/>
      <c r="D132" s="138"/>
      <c r="E132" s="138"/>
      <c r="F132" s="138"/>
      <c r="G132" s="138"/>
      <c r="H132" s="138"/>
      <c r="I132" s="138"/>
      <c r="J132" s="138"/>
      <c r="K132" s="139"/>
      <c r="L132" s="118"/>
    </row>
    <row r="133" spans="1:12" s="18" customFormat="1" ht="149.25" customHeight="1" x14ac:dyDescent="0.6">
      <c r="A133" s="103"/>
      <c r="B133" s="104" t="s">
        <v>403</v>
      </c>
      <c r="C133" s="54" t="s">
        <v>468</v>
      </c>
      <c r="D133" s="55"/>
      <c r="E133" s="55"/>
      <c r="F133" s="55"/>
      <c r="G133" s="55"/>
      <c r="H133" s="55"/>
      <c r="I133" s="55"/>
      <c r="J133" s="55"/>
      <c r="K133" s="56"/>
      <c r="L133" s="118"/>
    </row>
    <row r="134" spans="1:12" s="18" customFormat="1" ht="45.75" x14ac:dyDescent="0.6">
      <c r="A134" s="103"/>
      <c r="B134" s="104"/>
      <c r="C134" s="38" t="s">
        <v>4</v>
      </c>
      <c r="D134" s="22">
        <f t="shared" ref="D134" si="47">SUM(D135:D138)</f>
        <v>71578.226999999999</v>
      </c>
      <c r="E134" s="21">
        <f>SUM(E135:E138)</f>
        <v>71578.226999999999</v>
      </c>
      <c r="F134" s="21"/>
      <c r="G134" s="21">
        <f>SUM(G135:G138)</f>
        <v>0</v>
      </c>
      <c r="H134" s="21"/>
      <c r="I134" s="21"/>
      <c r="J134" s="21"/>
      <c r="K134" s="21"/>
      <c r="L134" s="118"/>
    </row>
    <row r="135" spans="1:12" s="18" customFormat="1" ht="45.75" x14ac:dyDescent="0.6">
      <c r="A135" s="103"/>
      <c r="B135" s="104"/>
      <c r="C135" s="38" t="s">
        <v>0</v>
      </c>
      <c r="D135" s="22"/>
      <c r="E135" s="21"/>
      <c r="F135" s="21"/>
      <c r="G135" s="21"/>
      <c r="H135" s="21"/>
      <c r="I135" s="21"/>
      <c r="J135" s="21"/>
      <c r="K135" s="21"/>
      <c r="L135" s="118"/>
    </row>
    <row r="136" spans="1:12" s="18" customFormat="1" ht="45.75" x14ac:dyDescent="0.6">
      <c r="A136" s="103"/>
      <c r="B136" s="104"/>
      <c r="C136" s="38" t="s">
        <v>1</v>
      </c>
      <c r="D136" s="22">
        <f>E136+G136+I136</f>
        <v>71578.226999999999</v>
      </c>
      <c r="E136" s="21">
        <v>71578.226999999999</v>
      </c>
      <c r="F136" s="21"/>
      <c r="G136" s="21"/>
      <c r="H136" s="21"/>
      <c r="I136" s="21"/>
      <c r="J136" s="21"/>
      <c r="K136" s="21"/>
      <c r="L136" s="118"/>
    </row>
    <row r="137" spans="1:12" s="18" customFormat="1" ht="45.75" x14ac:dyDescent="0.6">
      <c r="A137" s="103"/>
      <c r="B137" s="104"/>
      <c r="C137" s="38" t="s">
        <v>2</v>
      </c>
      <c r="D137" s="22"/>
      <c r="E137" s="21"/>
      <c r="F137" s="21"/>
      <c r="G137" s="21"/>
      <c r="H137" s="21"/>
      <c r="I137" s="21"/>
      <c r="J137" s="21"/>
      <c r="K137" s="21"/>
      <c r="L137" s="118"/>
    </row>
    <row r="138" spans="1:12" s="18" customFormat="1" ht="45.75" x14ac:dyDescent="0.6">
      <c r="A138" s="103"/>
      <c r="B138" s="104"/>
      <c r="C138" s="38" t="s">
        <v>3</v>
      </c>
      <c r="D138" s="22"/>
      <c r="E138" s="21"/>
      <c r="F138" s="21"/>
      <c r="G138" s="21"/>
      <c r="H138" s="21"/>
      <c r="I138" s="21"/>
      <c r="J138" s="21"/>
      <c r="K138" s="21"/>
      <c r="L138" s="118"/>
    </row>
    <row r="139" spans="1:12" s="18" customFormat="1" ht="45.75" x14ac:dyDescent="0.6">
      <c r="A139" s="60" t="s">
        <v>20</v>
      </c>
      <c r="B139" s="61"/>
      <c r="C139" s="61"/>
      <c r="D139" s="61"/>
      <c r="E139" s="61"/>
      <c r="F139" s="61"/>
      <c r="G139" s="61"/>
      <c r="H139" s="61"/>
      <c r="I139" s="61"/>
      <c r="J139" s="62"/>
      <c r="K139" s="37"/>
      <c r="L139" s="118"/>
    </row>
    <row r="140" spans="1:12" s="18" customFormat="1" ht="98.25" customHeight="1" x14ac:dyDescent="0.6">
      <c r="A140" s="103"/>
      <c r="B140" s="137" t="s">
        <v>60</v>
      </c>
      <c r="C140" s="138"/>
      <c r="D140" s="138"/>
      <c r="E140" s="138"/>
      <c r="F140" s="138"/>
      <c r="G140" s="138"/>
      <c r="H140" s="138"/>
      <c r="I140" s="138"/>
      <c r="J140" s="138"/>
      <c r="K140" s="139"/>
      <c r="L140" s="118"/>
    </row>
    <row r="141" spans="1:12" s="18" customFormat="1" ht="93" customHeight="1" x14ac:dyDescent="0.6">
      <c r="A141" s="103"/>
      <c r="B141" s="104" t="s">
        <v>404</v>
      </c>
      <c r="C141" s="54" t="s">
        <v>91</v>
      </c>
      <c r="D141" s="55"/>
      <c r="E141" s="55"/>
      <c r="F141" s="55"/>
      <c r="G141" s="55"/>
      <c r="H141" s="55"/>
      <c r="I141" s="55"/>
      <c r="J141" s="55"/>
      <c r="K141" s="56"/>
      <c r="L141" s="118"/>
    </row>
    <row r="142" spans="1:12" s="18" customFormat="1" ht="45.75" x14ac:dyDescent="0.6">
      <c r="A142" s="103"/>
      <c r="B142" s="104"/>
      <c r="C142" s="38" t="s">
        <v>4</v>
      </c>
      <c r="D142" s="22">
        <f t="shared" ref="D142" si="48">SUM(D143:D146)</f>
        <v>25328.895</v>
      </c>
      <c r="E142" s="21">
        <f>SUM(E143:E146)</f>
        <v>25328.895</v>
      </c>
      <c r="F142" s="21"/>
      <c r="G142" s="21">
        <f>SUM(G143:G146)</f>
        <v>0</v>
      </c>
      <c r="H142" s="21"/>
      <c r="I142" s="21"/>
      <c r="J142" s="21"/>
      <c r="K142" s="21"/>
      <c r="L142" s="118"/>
    </row>
    <row r="143" spans="1:12" s="18" customFormat="1" ht="45.75" x14ac:dyDescent="0.6">
      <c r="A143" s="103"/>
      <c r="B143" s="104"/>
      <c r="C143" s="38" t="s">
        <v>0</v>
      </c>
      <c r="D143" s="22"/>
      <c r="E143" s="21"/>
      <c r="F143" s="21"/>
      <c r="G143" s="21"/>
      <c r="H143" s="21"/>
      <c r="I143" s="21"/>
      <c r="J143" s="21"/>
      <c r="K143" s="21"/>
      <c r="L143" s="118"/>
    </row>
    <row r="144" spans="1:12" s="18" customFormat="1" ht="45.75" x14ac:dyDescent="0.6">
      <c r="A144" s="103"/>
      <c r="B144" s="104"/>
      <c r="C144" s="38" t="s">
        <v>1</v>
      </c>
      <c r="D144" s="22">
        <f>E144+G144+I144</f>
        <v>25328.895</v>
      </c>
      <c r="E144" s="21">
        <v>25328.895</v>
      </c>
      <c r="F144" s="21"/>
      <c r="G144" s="21"/>
      <c r="H144" s="21"/>
      <c r="I144" s="21"/>
      <c r="J144" s="21"/>
      <c r="K144" s="21"/>
      <c r="L144" s="118"/>
    </row>
    <row r="145" spans="1:12" s="18" customFormat="1" ht="45.75" x14ac:dyDescent="0.6">
      <c r="A145" s="103"/>
      <c r="B145" s="104"/>
      <c r="C145" s="38" t="s">
        <v>2</v>
      </c>
      <c r="D145" s="22"/>
      <c r="E145" s="21"/>
      <c r="F145" s="21"/>
      <c r="G145" s="21"/>
      <c r="H145" s="21"/>
      <c r="I145" s="21"/>
      <c r="J145" s="21"/>
      <c r="K145" s="21"/>
      <c r="L145" s="118"/>
    </row>
    <row r="146" spans="1:12" s="18" customFormat="1" ht="45.75" x14ac:dyDescent="0.6">
      <c r="A146" s="103"/>
      <c r="B146" s="104"/>
      <c r="C146" s="38" t="s">
        <v>3</v>
      </c>
      <c r="D146" s="22"/>
      <c r="E146" s="21"/>
      <c r="F146" s="21"/>
      <c r="G146" s="21"/>
      <c r="H146" s="21"/>
      <c r="I146" s="21"/>
      <c r="J146" s="21"/>
      <c r="K146" s="21"/>
      <c r="L146" s="118"/>
    </row>
    <row r="147" spans="1:12" s="18" customFormat="1" ht="45.75" x14ac:dyDescent="0.6">
      <c r="A147" s="60"/>
      <c r="B147" s="61"/>
      <c r="C147" s="61"/>
      <c r="D147" s="61"/>
      <c r="E147" s="61"/>
      <c r="F147" s="61"/>
      <c r="G147" s="61"/>
      <c r="H147" s="61"/>
      <c r="I147" s="61"/>
      <c r="J147" s="61"/>
      <c r="K147" s="62"/>
      <c r="L147" s="118"/>
    </row>
    <row r="148" spans="1:12" s="18" customFormat="1" ht="45" x14ac:dyDescent="0.6">
      <c r="A148" s="98" t="s">
        <v>33</v>
      </c>
      <c r="B148" s="130" t="s">
        <v>62</v>
      </c>
      <c r="C148" s="131"/>
      <c r="D148" s="131"/>
      <c r="E148" s="131"/>
      <c r="F148" s="131"/>
      <c r="G148" s="131"/>
      <c r="H148" s="131"/>
      <c r="I148" s="131"/>
      <c r="J148" s="131"/>
      <c r="K148" s="132"/>
      <c r="L148" s="118"/>
    </row>
    <row r="149" spans="1:12" s="18" customFormat="1" ht="45" x14ac:dyDescent="0.6">
      <c r="A149" s="99"/>
      <c r="B149" s="100" t="s">
        <v>4</v>
      </c>
      <c r="C149" s="101"/>
      <c r="D149" s="17">
        <f t="shared" ref="D149:K149" si="49">SUM(D150:D153)</f>
        <v>76590.945999999996</v>
      </c>
      <c r="E149" s="17">
        <f t="shared" si="49"/>
        <v>76590.945999999996</v>
      </c>
      <c r="F149" s="17">
        <f t="shared" si="49"/>
        <v>0</v>
      </c>
      <c r="G149" s="17">
        <f t="shared" si="49"/>
        <v>0</v>
      </c>
      <c r="H149" s="17">
        <f t="shared" si="49"/>
        <v>0</v>
      </c>
      <c r="I149" s="17">
        <f t="shared" si="49"/>
        <v>0</v>
      </c>
      <c r="J149" s="17">
        <f t="shared" si="49"/>
        <v>0</v>
      </c>
      <c r="K149" s="17">
        <f t="shared" si="49"/>
        <v>0</v>
      </c>
      <c r="L149" s="118"/>
    </row>
    <row r="150" spans="1:12" s="18" customFormat="1" ht="45" x14ac:dyDescent="0.6">
      <c r="A150" s="99"/>
      <c r="B150" s="100" t="s">
        <v>0</v>
      </c>
      <c r="C150" s="101"/>
      <c r="D150" s="17"/>
      <c r="E150" s="17">
        <f>E158</f>
        <v>0</v>
      </c>
      <c r="F150" s="17">
        <f t="shared" ref="F150:K150" si="50">F158</f>
        <v>0</v>
      </c>
      <c r="G150" s="17">
        <f t="shared" si="50"/>
        <v>0</v>
      </c>
      <c r="H150" s="17">
        <f t="shared" si="50"/>
        <v>0</v>
      </c>
      <c r="I150" s="17">
        <f t="shared" si="50"/>
        <v>0</v>
      </c>
      <c r="J150" s="17">
        <f t="shared" si="50"/>
        <v>0</v>
      </c>
      <c r="K150" s="17">
        <f t="shared" si="50"/>
        <v>0</v>
      </c>
      <c r="L150" s="118"/>
    </row>
    <row r="151" spans="1:12" s="18" customFormat="1" ht="45" x14ac:dyDescent="0.6">
      <c r="A151" s="99"/>
      <c r="B151" s="100" t="s">
        <v>1</v>
      </c>
      <c r="C151" s="101"/>
      <c r="D151" s="17">
        <f>E151+G151+I151</f>
        <v>76590.945999999996</v>
      </c>
      <c r="E151" s="17">
        <f>E159</f>
        <v>76590.945999999996</v>
      </c>
      <c r="F151" s="17">
        <f t="shared" ref="F151:K151" si="51">F159</f>
        <v>0</v>
      </c>
      <c r="G151" s="17">
        <f t="shared" si="51"/>
        <v>0</v>
      </c>
      <c r="H151" s="17">
        <f t="shared" si="51"/>
        <v>0</v>
      </c>
      <c r="I151" s="17">
        <f t="shared" si="51"/>
        <v>0</v>
      </c>
      <c r="J151" s="17">
        <f t="shared" si="51"/>
        <v>0</v>
      </c>
      <c r="K151" s="17">
        <f t="shared" si="51"/>
        <v>0</v>
      </c>
      <c r="L151" s="118"/>
    </row>
    <row r="152" spans="1:12" s="18" customFormat="1" ht="45" x14ac:dyDescent="0.6">
      <c r="A152" s="99"/>
      <c r="B152" s="100" t="s">
        <v>2</v>
      </c>
      <c r="C152" s="101"/>
      <c r="D152" s="17"/>
      <c r="E152" s="17">
        <f t="shared" ref="E152:K152" si="52">E160</f>
        <v>0</v>
      </c>
      <c r="F152" s="17">
        <f t="shared" si="52"/>
        <v>0</v>
      </c>
      <c r="G152" s="17">
        <f t="shared" si="52"/>
        <v>0</v>
      </c>
      <c r="H152" s="17">
        <f t="shared" si="52"/>
        <v>0</v>
      </c>
      <c r="I152" s="17">
        <f t="shared" si="52"/>
        <v>0</v>
      </c>
      <c r="J152" s="17">
        <f t="shared" si="52"/>
        <v>0</v>
      </c>
      <c r="K152" s="17">
        <f t="shared" si="52"/>
        <v>0</v>
      </c>
      <c r="L152" s="118"/>
    </row>
    <row r="153" spans="1:12" s="18" customFormat="1" ht="45" x14ac:dyDescent="0.6">
      <c r="A153" s="102"/>
      <c r="B153" s="100" t="s">
        <v>3</v>
      </c>
      <c r="C153" s="101"/>
      <c r="D153" s="17"/>
      <c r="E153" s="17">
        <f t="shared" ref="E153:K153" si="53">E161</f>
        <v>0</v>
      </c>
      <c r="F153" s="17">
        <f t="shared" si="53"/>
        <v>0</v>
      </c>
      <c r="G153" s="17">
        <f t="shared" si="53"/>
        <v>0</v>
      </c>
      <c r="H153" s="17">
        <f t="shared" si="53"/>
        <v>0</v>
      </c>
      <c r="I153" s="17">
        <f t="shared" si="53"/>
        <v>0</v>
      </c>
      <c r="J153" s="17">
        <f t="shared" si="53"/>
        <v>0</v>
      </c>
      <c r="K153" s="17">
        <f t="shared" si="53"/>
        <v>0</v>
      </c>
      <c r="L153" s="118"/>
    </row>
    <row r="154" spans="1:12" s="18" customFormat="1" ht="45.75" x14ac:dyDescent="0.6">
      <c r="A154" s="60" t="s">
        <v>22</v>
      </c>
      <c r="B154" s="61"/>
      <c r="C154" s="61"/>
      <c r="D154" s="61"/>
      <c r="E154" s="61"/>
      <c r="F154" s="61"/>
      <c r="G154" s="61"/>
      <c r="H154" s="61"/>
      <c r="I154" s="61"/>
      <c r="J154" s="62"/>
      <c r="K154" s="140"/>
      <c r="L154" s="118"/>
    </row>
    <row r="155" spans="1:12" s="18" customFormat="1" ht="126" customHeight="1" x14ac:dyDescent="0.6">
      <c r="A155" s="93"/>
      <c r="B155" s="57" t="s">
        <v>98</v>
      </c>
      <c r="C155" s="58"/>
      <c r="D155" s="58"/>
      <c r="E155" s="58"/>
      <c r="F155" s="58"/>
      <c r="G155" s="58"/>
      <c r="H155" s="58"/>
      <c r="I155" s="58"/>
      <c r="J155" s="58"/>
      <c r="K155" s="59"/>
      <c r="L155" s="118"/>
    </row>
    <row r="156" spans="1:12" s="18" customFormat="1" ht="67.5" customHeight="1" x14ac:dyDescent="0.6">
      <c r="A156" s="94"/>
      <c r="B156" s="51" t="s">
        <v>405</v>
      </c>
      <c r="C156" s="54" t="s">
        <v>231</v>
      </c>
      <c r="D156" s="55"/>
      <c r="E156" s="55"/>
      <c r="F156" s="55"/>
      <c r="G156" s="55"/>
      <c r="H156" s="55"/>
      <c r="I156" s="55"/>
      <c r="J156" s="55"/>
      <c r="K156" s="56"/>
      <c r="L156" s="118"/>
    </row>
    <row r="157" spans="1:12" s="18" customFormat="1" ht="45.75" x14ac:dyDescent="0.6">
      <c r="A157" s="94"/>
      <c r="B157" s="52"/>
      <c r="C157" s="38" t="s">
        <v>4</v>
      </c>
      <c r="D157" s="22">
        <f>SUM(D158:D160)</f>
        <v>76590.945999999996</v>
      </c>
      <c r="E157" s="21">
        <f>SUM(E158:E160)</f>
        <v>76590.945999999996</v>
      </c>
      <c r="F157" s="21">
        <f>SUM(F158:F160)</f>
        <v>0</v>
      </c>
      <c r="G157" s="23"/>
      <c r="H157" s="21">
        <f>SUM(H158:H160)</f>
        <v>0</v>
      </c>
      <c r="I157" s="21"/>
      <c r="J157" s="21"/>
      <c r="K157" s="21"/>
      <c r="L157" s="118"/>
    </row>
    <row r="158" spans="1:12" s="18" customFormat="1" ht="45.75" x14ac:dyDescent="0.6">
      <c r="A158" s="94"/>
      <c r="B158" s="52"/>
      <c r="C158" s="38" t="s">
        <v>0</v>
      </c>
      <c r="D158" s="22">
        <f>E158+H158+J158</f>
        <v>0</v>
      </c>
      <c r="E158" s="21"/>
      <c r="F158" s="21"/>
      <c r="G158" s="23"/>
      <c r="H158" s="23"/>
      <c r="I158" s="21"/>
      <c r="J158" s="21"/>
      <c r="K158" s="21"/>
      <c r="L158" s="118"/>
    </row>
    <row r="159" spans="1:12" s="18" customFormat="1" ht="45.75" x14ac:dyDescent="0.6">
      <c r="A159" s="94"/>
      <c r="B159" s="52"/>
      <c r="C159" s="38" t="s">
        <v>1</v>
      </c>
      <c r="D159" s="22">
        <f>E159+H159+J159</f>
        <v>76590.945999999996</v>
      </c>
      <c r="E159" s="21">
        <v>76590.945999999996</v>
      </c>
      <c r="F159" s="21">
        <v>0</v>
      </c>
      <c r="G159" s="23"/>
      <c r="H159" s="23"/>
      <c r="I159" s="21"/>
      <c r="J159" s="21"/>
      <c r="K159" s="21"/>
      <c r="L159" s="118"/>
    </row>
    <row r="160" spans="1:12" s="18" customFormat="1" ht="45.75" x14ac:dyDescent="0.6">
      <c r="A160" s="94"/>
      <c r="B160" s="52"/>
      <c r="C160" s="38" t="s">
        <v>2</v>
      </c>
      <c r="D160" s="22">
        <f t="shared" ref="D160" si="54">E160+H160+J160</f>
        <v>0</v>
      </c>
      <c r="E160" s="23"/>
      <c r="F160" s="23"/>
      <c r="G160" s="23"/>
      <c r="H160" s="23"/>
      <c r="I160" s="21"/>
      <c r="J160" s="21"/>
      <c r="K160" s="21"/>
      <c r="L160" s="118"/>
    </row>
    <row r="161" spans="1:12" s="18" customFormat="1" ht="45" x14ac:dyDescent="0.6">
      <c r="A161" s="105"/>
      <c r="B161" s="106"/>
      <c r="C161" s="107"/>
      <c r="D161" s="108"/>
      <c r="E161" s="108"/>
      <c r="F161" s="108"/>
      <c r="G161" s="108"/>
      <c r="H161" s="108"/>
      <c r="I161" s="108"/>
      <c r="J161" s="108"/>
      <c r="K161" s="140"/>
      <c r="L161" s="118"/>
    </row>
    <row r="162" spans="1:12" s="18" customFormat="1" ht="45" x14ac:dyDescent="0.6">
      <c r="A162" s="98" t="s">
        <v>34</v>
      </c>
      <c r="B162" s="130" t="s">
        <v>65</v>
      </c>
      <c r="C162" s="131"/>
      <c r="D162" s="131"/>
      <c r="E162" s="131"/>
      <c r="F162" s="131"/>
      <c r="G162" s="131"/>
      <c r="H162" s="131"/>
      <c r="I162" s="131"/>
      <c r="J162" s="131"/>
      <c r="K162" s="132"/>
      <c r="L162" s="118"/>
    </row>
    <row r="163" spans="1:12" s="18" customFormat="1" ht="45" x14ac:dyDescent="0.6">
      <c r="A163" s="99"/>
      <c r="B163" s="100" t="s">
        <v>4</v>
      </c>
      <c r="C163" s="101"/>
      <c r="D163" s="17">
        <f>E163+H163+J163</f>
        <v>149037.58325</v>
      </c>
      <c r="E163" s="17">
        <f>SUM(E164:E167)</f>
        <v>66319.554250000001</v>
      </c>
      <c r="F163" s="17">
        <f t="shared" ref="F163:K163" si="55">SUM(F164:F167)</f>
        <v>0</v>
      </c>
      <c r="G163" s="17">
        <f t="shared" si="55"/>
        <v>16036.986000000001</v>
      </c>
      <c r="H163" s="17">
        <f t="shared" si="55"/>
        <v>60304.858999999997</v>
      </c>
      <c r="I163" s="17">
        <f t="shared" si="55"/>
        <v>80304.858999999997</v>
      </c>
      <c r="J163" s="17">
        <f t="shared" si="55"/>
        <v>22413.17</v>
      </c>
      <c r="K163" s="17">
        <f t="shared" si="55"/>
        <v>62413.17</v>
      </c>
      <c r="L163" s="118"/>
    </row>
    <row r="164" spans="1:12" s="18" customFormat="1" ht="45" x14ac:dyDescent="0.6">
      <c r="A164" s="99"/>
      <c r="B164" s="100" t="s">
        <v>0</v>
      </c>
      <c r="C164" s="101"/>
      <c r="D164" s="17">
        <f>E164+H164+J164</f>
        <v>0</v>
      </c>
      <c r="E164" s="17">
        <f>E171+E178+E185+E192+E199+E206+E213+E220+E227</f>
        <v>0</v>
      </c>
      <c r="F164" s="17">
        <f t="shared" ref="F164:K164" si="56">F171+F178+F185+F192+F199+F206+F213+F220+F227</f>
        <v>0</v>
      </c>
      <c r="G164" s="17">
        <f t="shared" si="56"/>
        <v>0</v>
      </c>
      <c r="H164" s="17">
        <f t="shared" si="56"/>
        <v>0</v>
      </c>
      <c r="I164" s="17">
        <f t="shared" si="56"/>
        <v>0</v>
      </c>
      <c r="J164" s="17">
        <f t="shared" si="56"/>
        <v>0</v>
      </c>
      <c r="K164" s="17">
        <f t="shared" si="56"/>
        <v>0</v>
      </c>
      <c r="L164" s="118"/>
    </row>
    <row r="165" spans="1:12" s="18" customFormat="1" ht="45" x14ac:dyDescent="0.6">
      <c r="A165" s="99"/>
      <c r="B165" s="100" t="s">
        <v>1</v>
      </c>
      <c r="C165" s="101"/>
      <c r="D165" s="17">
        <f t="shared" ref="D165:D167" si="57">E165+H165+J165</f>
        <v>149037.58325</v>
      </c>
      <c r="E165" s="17">
        <f>E172+E179+E186+E193+E200+E207+E214+E221+E228</f>
        <v>66319.554250000001</v>
      </c>
      <c r="F165" s="17">
        <f t="shared" ref="E165:K167" si="58">F172+F179+F186+F193+F200+F207+F214+F221+F228</f>
        <v>0</v>
      </c>
      <c r="G165" s="17">
        <f t="shared" si="58"/>
        <v>16036.986000000001</v>
      </c>
      <c r="H165" s="17">
        <f t="shared" si="58"/>
        <v>60304.858999999997</v>
      </c>
      <c r="I165" s="17">
        <f t="shared" si="58"/>
        <v>80304.858999999997</v>
      </c>
      <c r="J165" s="17">
        <f t="shared" si="58"/>
        <v>22413.17</v>
      </c>
      <c r="K165" s="17">
        <f t="shared" si="58"/>
        <v>62413.17</v>
      </c>
      <c r="L165" s="118"/>
    </row>
    <row r="166" spans="1:12" s="18" customFormat="1" ht="45" x14ac:dyDescent="0.6">
      <c r="A166" s="99"/>
      <c r="B166" s="100" t="s">
        <v>2</v>
      </c>
      <c r="C166" s="101"/>
      <c r="D166" s="17">
        <f t="shared" si="57"/>
        <v>0</v>
      </c>
      <c r="E166" s="17">
        <f t="shared" si="58"/>
        <v>0</v>
      </c>
      <c r="F166" s="17">
        <f t="shared" si="58"/>
        <v>0</v>
      </c>
      <c r="G166" s="17">
        <f t="shared" si="58"/>
        <v>0</v>
      </c>
      <c r="H166" s="17">
        <f t="shared" si="58"/>
        <v>0</v>
      </c>
      <c r="I166" s="17">
        <f t="shared" si="58"/>
        <v>0</v>
      </c>
      <c r="J166" s="17">
        <f t="shared" si="58"/>
        <v>0</v>
      </c>
      <c r="K166" s="17">
        <f t="shared" si="58"/>
        <v>0</v>
      </c>
      <c r="L166" s="118"/>
    </row>
    <row r="167" spans="1:12" s="18" customFormat="1" ht="45" x14ac:dyDescent="0.6">
      <c r="A167" s="102"/>
      <c r="B167" s="100" t="s">
        <v>3</v>
      </c>
      <c r="C167" s="101"/>
      <c r="D167" s="17">
        <f t="shared" si="57"/>
        <v>0</v>
      </c>
      <c r="E167" s="17">
        <f t="shared" si="58"/>
        <v>0</v>
      </c>
      <c r="F167" s="17">
        <f t="shared" si="58"/>
        <v>0</v>
      </c>
      <c r="G167" s="17">
        <f t="shared" si="58"/>
        <v>0</v>
      </c>
      <c r="H167" s="17">
        <f t="shared" si="58"/>
        <v>0</v>
      </c>
      <c r="I167" s="17">
        <f t="shared" si="58"/>
        <v>0</v>
      </c>
      <c r="J167" s="17">
        <f t="shared" si="58"/>
        <v>0</v>
      </c>
      <c r="K167" s="17">
        <f t="shared" si="58"/>
        <v>0</v>
      </c>
      <c r="L167" s="118"/>
    </row>
    <row r="168" spans="1:12" s="18" customFormat="1" ht="113.25" customHeight="1" x14ac:dyDescent="0.25">
      <c r="A168" s="93"/>
      <c r="B168" s="57" t="s">
        <v>66</v>
      </c>
      <c r="C168" s="58"/>
      <c r="D168" s="58"/>
      <c r="E168" s="58"/>
      <c r="F168" s="58"/>
      <c r="G168" s="58"/>
      <c r="H168" s="58"/>
      <c r="I168" s="58"/>
      <c r="J168" s="58"/>
      <c r="K168" s="59"/>
    </row>
    <row r="169" spans="1:12" s="18" customFormat="1" ht="97.5" customHeight="1" x14ac:dyDescent="0.25">
      <c r="A169" s="94"/>
      <c r="B169" s="51" t="s">
        <v>406</v>
      </c>
      <c r="C169" s="54" t="s">
        <v>355</v>
      </c>
      <c r="D169" s="55"/>
      <c r="E169" s="55"/>
      <c r="F169" s="55"/>
      <c r="G169" s="55"/>
      <c r="H169" s="55"/>
      <c r="I169" s="55"/>
      <c r="J169" s="55"/>
      <c r="K169" s="56"/>
    </row>
    <row r="170" spans="1:12" s="18" customFormat="1" ht="45.75" x14ac:dyDescent="0.25">
      <c r="A170" s="94"/>
      <c r="B170" s="52"/>
      <c r="C170" s="38" t="s">
        <v>4</v>
      </c>
      <c r="D170" s="22">
        <f>SUM(D171:D174)</f>
        <v>53841.845000000001</v>
      </c>
      <c r="E170" s="21">
        <f t="shared" ref="E170:K170" si="59">SUM(E171:E174)</f>
        <v>16036.986000000001</v>
      </c>
      <c r="F170" s="21">
        <f t="shared" si="59"/>
        <v>0</v>
      </c>
      <c r="G170" s="21">
        <f t="shared" si="59"/>
        <v>16036.986000000001</v>
      </c>
      <c r="H170" s="21">
        <f t="shared" si="59"/>
        <v>37804.858999999997</v>
      </c>
      <c r="I170" s="21">
        <f t="shared" si="59"/>
        <v>57804.858999999997</v>
      </c>
      <c r="J170" s="21">
        <f t="shared" si="59"/>
        <v>0</v>
      </c>
      <c r="K170" s="21">
        <f t="shared" si="59"/>
        <v>40000</v>
      </c>
    </row>
    <row r="171" spans="1:12" s="18" customFormat="1" ht="45.75" x14ac:dyDescent="0.25">
      <c r="A171" s="94"/>
      <c r="B171" s="52"/>
      <c r="C171" s="38" t="s">
        <v>0</v>
      </c>
      <c r="D171" s="22">
        <f>E171+H171+J171</f>
        <v>0</v>
      </c>
      <c r="E171" s="21"/>
      <c r="F171" s="21"/>
      <c r="G171" s="21"/>
      <c r="H171" s="21">
        <v>0</v>
      </c>
      <c r="I171" s="21"/>
      <c r="J171" s="21"/>
      <c r="K171" s="21"/>
    </row>
    <row r="172" spans="1:12" s="18" customFormat="1" ht="45.75" x14ac:dyDescent="0.25">
      <c r="A172" s="94"/>
      <c r="B172" s="52"/>
      <c r="C172" s="38" t="s">
        <v>1</v>
      </c>
      <c r="D172" s="22">
        <f>E172+H172+J172</f>
        <v>53841.845000000001</v>
      </c>
      <c r="E172" s="21">
        <v>16036.986000000001</v>
      </c>
      <c r="F172" s="21">
        <v>0</v>
      </c>
      <c r="G172" s="21">
        <v>16036.986000000001</v>
      </c>
      <c r="H172" s="21">
        <v>37804.858999999997</v>
      </c>
      <c r="I172" s="21">
        <v>57804.858999999997</v>
      </c>
      <c r="J172" s="21">
        <v>0</v>
      </c>
      <c r="K172" s="21">
        <v>40000</v>
      </c>
    </row>
    <row r="173" spans="1:12" s="18" customFormat="1" ht="45.75" x14ac:dyDescent="0.25">
      <c r="A173" s="94"/>
      <c r="B173" s="52"/>
      <c r="C173" s="38" t="s">
        <v>2</v>
      </c>
      <c r="D173" s="22">
        <f t="shared" ref="D173:D174" si="60">E173+H173+J173</f>
        <v>0</v>
      </c>
      <c r="E173" s="23"/>
      <c r="F173" s="23"/>
      <c r="G173" s="23"/>
      <c r="H173" s="23"/>
      <c r="I173" s="21"/>
      <c r="J173" s="21"/>
      <c r="K173" s="21"/>
    </row>
    <row r="174" spans="1:12" s="18" customFormat="1" ht="43.5" customHeight="1" x14ac:dyDescent="0.25">
      <c r="A174" s="95"/>
      <c r="B174" s="53"/>
      <c r="C174" s="38" t="s">
        <v>3</v>
      </c>
      <c r="D174" s="22">
        <f t="shared" si="60"/>
        <v>0</v>
      </c>
      <c r="E174" s="21"/>
      <c r="F174" s="21"/>
      <c r="G174" s="21"/>
      <c r="H174" s="21"/>
      <c r="I174" s="21"/>
      <c r="J174" s="21"/>
      <c r="K174" s="21"/>
    </row>
    <row r="175" spans="1:12" s="18" customFormat="1" ht="128.25" customHeight="1" x14ac:dyDescent="0.25">
      <c r="A175" s="93"/>
      <c r="B175" s="57" t="s">
        <v>66</v>
      </c>
      <c r="C175" s="58"/>
      <c r="D175" s="58"/>
      <c r="E175" s="58"/>
      <c r="F175" s="58"/>
      <c r="G175" s="58"/>
      <c r="H175" s="58"/>
      <c r="I175" s="58"/>
      <c r="J175" s="58"/>
      <c r="K175" s="59"/>
    </row>
    <row r="176" spans="1:12" s="18" customFormat="1" ht="97.5" customHeight="1" x14ac:dyDescent="0.25">
      <c r="A176" s="94"/>
      <c r="B176" s="51" t="s">
        <v>407</v>
      </c>
      <c r="C176" s="54" t="s">
        <v>112</v>
      </c>
      <c r="D176" s="55"/>
      <c r="E176" s="55"/>
      <c r="F176" s="55"/>
      <c r="G176" s="55"/>
      <c r="H176" s="55"/>
      <c r="I176" s="55"/>
      <c r="J176" s="55"/>
      <c r="K176" s="56"/>
    </row>
    <row r="177" spans="1:11" s="18" customFormat="1" ht="45.75" x14ac:dyDescent="0.25">
      <c r="A177" s="94"/>
      <c r="B177" s="52"/>
      <c r="C177" s="38" t="s">
        <v>4</v>
      </c>
      <c r="D177" s="22">
        <f>SUM(D178:D181)</f>
        <v>60749.455999999998</v>
      </c>
      <c r="E177" s="21">
        <f t="shared" ref="E177:F177" si="61">SUM(E178:E181)</f>
        <v>15836.286</v>
      </c>
      <c r="F177" s="21">
        <f t="shared" si="61"/>
        <v>0</v>
      </c>
      <c r="G177" s="21"/>
      <c r="H177" s="21">
        <f t="shared" ref="H177:K177" si="62">SUM(H178:H181)</f>
        <v>22500</v>
      </c>
      <c r="I177" s="21">
        <f t="shared" si="62"/>
        <v>22500</v>
      </c>
      <c r="J177" s="21">
        <f t="shared" si="62"/>
        <v>22413.17</v>
      </c>
      <c r="K177" s="21">
        <f t="shared" si="62"/>
        <v>22413.17</v>
      </c>
    </row>
    <row r="178" spans="1:11" s="18" customFormat="1" ht="45.75" x14ac:dyDescent="0.25">
      <c r="A178" s="94"/>
      <c r="B178" s="52"/>
      <c r="C178" s="38" t="s">
        <v>0</v>
      </c>
      <c r="D178" s="22">
        <f>E178+H178+J178</f>
        <v>0</v>
      </c>
      <c r="E178" s="21"/>
      <c r="F178" s="21"/>
      <c r="G178" s="21"/>
      <c r="H178" s="21"/>
      <c r="I178" s="21"/>
      <c r="J178" s="21"/>
      <c r="K178" s="21"/>
    </row>
    <row r="179" spans="1:11" s="18" customFormat="1" ht="45.75" x14ac:dyDescent="0.25">
      <c r="A179" s="94"/>
      <c r="B179" s="52"/>
      <c r="C179" s="38" t="s">
        <v>1</v>
      </c>
      <c r="D179" s="22">
        <f>E179+H179+J179</f>
        <v>60749.455999999998</v>
      </c>
      <c r="E179" s="21">
        <f>20836.286-5000</f>
        <v>15836.286</v>
      </c>
      <c r="F179" s="21">
        <v>0</v>
      </c>
      <c r="G179" s="21">
        <v>0</v>
      </c>
      <c r="H179" s="21">
        <v>22500</v>
      </c>
      <c r="I179" s="21">
        <v>22500</v>
      </c>
      <c r="J179" s="21">
        <v>22413.17</v>
      </c>
      <c r="K179" s="21">
        <v>22413.17</v>
      </c>
    </row>
    <row r="180" spans="1:11" s="18" customFormat="1" ht="45.75" x14ac:dyDescent="0.25">
      <c r="A180" s="94"/>
      <c r="B180" s="52"/>
      <c r="C180" s="38" t="s">
        <v>2</v>
      </c>
      <c r="D180" s="22">
        <f t="shared" ref="D180:D181" si="63">E180+H180+J180</f>
        <v>0</v>
      </c>
      <c r="E180" s="23"/>
      <c r="F180" s="23"/>
      <c r="G180" s="23"/>
      <c r="H180" s="23"/>
      <c r="I180" s="21"/>
      <c r="J180" s="21"/>
      <c r="K180" s="21"/>
    </row>
    <row r="181" spans="1:11" s="18" customFormat="1" ht="49.5" customHeight="1" x14ac:dyDescent="0.25">
      <c r="A181" s="95"/>
      <c r="B181" s="53"/>
      <c r="C181" s="38" t="s">
        <v>3</v>
      </c>
      <c r="D181" s="22">
        <f t="shared" si="63"/>
        <v>0</v>
      </c>
      <c r="E181" s="21"/>
      <c r="F181" s="21"/>
      <c r="G181" s="21"/>
      <c r="H181" s="21"/>
      <c r="I181" s="21"/>
      <c r="J181" s="21"/>
      <c r="K181" s="21"/>
    </row>
    <row r="182" spans="1:11" s="18" customFormat="1" ht="105.75" customHeight="1" x14ac:dyDescent="0.25">
      <c r="A182" s="93"/>
      <c r="B182" s="57" t="s">
        <v>356</v>
      </c>
      <c r="C182" s="58"/>
      <c r="D182" s="58"/>
      <c r="E182" s="58"/>
      <c r="F182" s="58"/>
      <c r="G182" s="58"/>
      <c r="H182" s="58"/>
      <c r="I182" s="58"/>
      <c r="J182" s="58"/>
      <c r="K182" s="59"/>
    </row>
    <row r="183" spans="1:11" s="18" customFormat="1" ht="95.25" customHeight="1" x14ac:dyDescent="0.25">
      <c r="A183" s="94"/>
      <c r="B183" s="51" t="s">
        <v>270</v>
      </c>
      <c r="C183" s="54" t="s">
        <v>380</v>
      </c>
      <c r="D183" s="55"/>
      <c r="E183" s="55"/>
      <c r="F183" s="55"/>
      <c r="G183" s="55"/>
      <c r="H183" s="55"/>
      <c r="I183" s="55"/>
      <c r="J183" s="55"/>
      <c r="K183" s="56"/>
    </row>
    <row r="184" spans="1:11" s="18" customFormat="1" ht="45.75" x14ac:dyDescent="0.25">
      <c r="A184" s="94"/>
      <c r="B184" s="52"/>
      <c r="C184" s="38" t="s">
        <v>4</v>
      </c>
      <c r="D184" s="22">
        <f>SUM(D185:D188)</f>
        <v>5398.8544700000002</v>
      </c>
      <c r="E184" s="21">
        <f t="shared" ref="E184:K184" si="64">SUM(E185:E188)</f>
        <v>5398.8544700000002</v>
      </c>
      <c r="F184" s="21">
        <f t="shared" si="64"/>
        <v>0</v>
      </c>
      <c r="G184" s="21">
        <f t="shared" si="64"/>
        <v>0</v>
      </c>
      <c r="H184" s="21">
        <f t="shared" si="64"/>
        <v>0</v>
      </c>
      <c r="I184" s="21">
        <f t="shared" si="64"/>
        <v>0</v>
      </c>
      <c r="J184" s="21">
        <f t="shared" si="64"/>
        <v>0</v>
      </c>
      <c r="K184" s="21">
        <f t="shared" si="64"/>
        <v>0</v>
      </c>
    </row>
    <row r="185" spans="1:11" s="18" customFormat="1" ht="45.75" x14ac:dyDescent="0.25">
      <c r="A185" s="94"/>
      <c r="B185" s="52"/>
      <c r="C185" s="38" t="s">
        <v>0</v>
      </c>
      <c r="D185" s="22">
        <f>E185+H185+J185</f>
        <v>0</v>
      </c>
      <c r="E185" s="21"/>
      <c r="F185" s="21"/>
      <c r="G185" s="21"/>
      <c r="H185" s="21"/>
      <c r="I185" s="21"/>
      <c r="J185" s="21"/>
      <c r="K185" s="21"/>
    </row>
    <row r="186" spans="1:11" s="18" customFormat="1" ht="45.75" x14ac:dyDescent="0.25">
      <c r="A186" s="94"/>
      <c r="B186" s="52"/>
      <c r="C186" s="38" t="s">
        <v>1</v>
      </c>
      <c r="D186" s="22">
        <f>E186+H186+J186</f>
        <v>5398.8544700000002</v>
      </c>
      <c r="E186" s="21">
        <f>6434.088-1035.23353</f>
        <v>5398.8544700000002</v>
      </c>
      <c r="F186" s="21">
        <v>0</v>
      </c>
      <c r="G186" s="21"/>
      <c r="H186" s="21"/>
      <c r="I186" s="21"/>
      <c r="J186" s="21"/>
      <c r="K186" s="21"/>
    </row>
    <row r="187" spans="1:11" s="18" customFormat="1" ht="45.75" x14ac:dyDescent="0.25">
      <c r="A187" s="94"/>
      <c r="B187" s="52"/>
      <c r="C187" s="38" t="s">
        <v>2</v>
      </c>
      <c r="D187" s="22">
        <f t="shared" ref="D187:D188" si="65">E187+H187+J187</f>
        <v>0</v>
      </c>
      <c r="E187" s="23"/>
      <c r="F187" s="23"/>
      <c r="G187" s="23"/>
      <c r="H187" s="23"/>
      <c r="I187" s="21"/>
      <c r="J187" s="21"/>
      <c r="K187" s="21"/>
    </row>
    <row r="188" spans="1:11" s="18" customFormat="1" ht="49.5" customHeight="1" x14ac:dyDescent="0.25">
      <c r="A188" s="95"/>
      <c r="B188" s="53"/>
      <c r="C188" s="38" t="s">
        <v>3</v>
      </c>
      <c r="D188" s="22">
        <f t="shared" si="65"/>
        <v>0</v>
      </c>
      <c r="E188" s="21"/>
      <c r="F188" s="21"/>
      <c r="G188" s="21"/>
      <c r="H188" s="21"/>
      <c r="I188" s="21"/>
      <c r="J188" s="21"/>
      <c r="K188" s="21"/>
    </row>
    <row r="189" spans="1:11" s="18" customFormat="1" ht="111" customHeight="1" x14ac:dyDescent="0.25">
      <c r="A189" s="93"/>
      <c r="B189" s="57" t="s">
        <v>356</v>
      </c>
      <c r="C189" s="58"/>
      <c r="D189" s="58"/>
      <c r="E189" s="58"/>
      <c r="F189" s="58"/>
      <c r="G189" s="58"/>
      <c r="H189" s="58"/>
      <c r="I189" s="58"/>
      <c r="J189" s="58"/>
      <c r="K189" s="59"/>
    </row>
    <row r="190" spans="1:11" s="18" customFormat="1" ht="105" customHeight="1" x14ac:dyDescent="0.25">
      <c r="A190" s="94"/>
      <c r="B190" s="51" t="s">
        <v>408</v>
      </c>
      <c r="C190" s="54" t="s">
        <v>381</v>
      </c>
      <c r="D190" s="55"/>
      <c r="E190" s="55"/>
      <c r="F190" s="55"/>
      <c r="G190" s="55"/>
      <c r="H190" s="55"/>
      <c r="I190" s="55"/>
      <c r="J190" s="55"/>
      <c r="K190" s="56"/>
    </row>
    <row r="191" spans="1:11" s="18" customFormat="1" ht="45.75" x14ac:dyDescent="0.25">
      <c r="A191" s="94"/>
      <c r="B191" s="52"/>
      <c r="C191" s="38" t="s">
        <v>4</v>
      </c>
      <c r="D191" s="22">
        <f>SUM(D192:D195)</f>
        <v>6366.9164700000001</v>
      </c>
      <c r="E191" s="21">
        <f t="shared" ref="E191:K191" si="66">SUM(E192:E195)</f>
        <v>6366.9164700000001</v>
      </c>
      <c r="F191" s="21">
        <f t="shared" si="66"/>
        <v>0</v>
      </c>
      <c r="G191" s="21">
        <f t="shared" si="66"/>
        <v>0</v>
      </c>
      <c r="H191" s="21">
        <f t="shared" si="66"/>
        <v>0</v>
      </c>
      <c r="I191" s="21">
        <f t="shared" si="66"/>
        <v>0</v>
      </c>
      <c r="J191" s="21">
        <f t="shared" si="66"/>
        <v>0</v>
      </c>
      <c r="K191" s="21">
        <f t="shared" si="66"/>
        <v>0</v>
      </c>
    </row>
    <row r="192" spans="1:11" s="18" customFormat="1" ht="45.75" x14ac:dyDescent="0.25">
      <c r="A192" s="94"/>
      <c r="B192" s="52"/>
      <c r="C192" s="38" t="s">
        <v>0</v>
      </c>
      <c r="D192" s="22">
        <f>E192+H192+J192</f>
        <v>0</v>
      </c>
      <c r="E192" s="21"/>
      <c r="F192" s="21"/>
      <c r="G192" s="21"/>
      <c r="H192" s="21"/>
      <c r="I192" s="21"/>
      <c r="J192" s="21"/>
      <c r="K192" s="21"/>
    </row>
    <row r="193" spans="1:11" s="18" customFormat="1" ht="45.75" x14ac:dyDescent="0.25">
      <c r="A193" s="94"/>
      <c r="B193" s="52"/>
      <c r="C193" s="38" t="s">
        <v>1</v>
      </c>
      <c r="D193" s="22">
        <f>E193+H193+J193</f>
        <v>6366.9164700000001</v>
      </c>
      <c r="E193" s="21">
        <f>7402.15-1035.23353</f>
        <v>6366.9164700000001</v>
      </c>
      <c r="F193" s="21">
        <v>0</v>
      </c>
      <c r="G193" s="21"/>
      <c r="H193" s="21"/>
      <c r="I193" s="21"/>
      <c r="J193" s="21"/>
      <c r="K193" s="21"/>
    </row>
    <row r="194" spans="1:11" s="18" customFormat="1" ht="45.75" x14ac:dyDescent="0.25">
      <c r="A194" s="94"/>
      <c r="B194" s="52"/>
      <c r="C194" s="38" t="s">
        <v>2</v>
      </c>
      <c r="D194" s="22">
        <f t="shared" ref="D194:D195" si="67">E194+H194+J194</f>
        <v>0</v>
      </c>
      <c r="E194" s="23"/>
      <c r="F194" s="23"/>
      <c r="G194" s="23"/>
      <c r="H194" s="23"/>
      <c r="I194" s="21"/>
      <c r="J194" s="21"/>
      <c r="K194" s="21"/>
    </row>
    <row r="195" spans="1:11" s="18" customFormat="1" ht="46.5" customHeight="1" x14ac:dyDescent="0.25">
      <c r="A195" s="95"/>
      <c r="B195" s="53"/>
      <c r="C195" s="38" t="s">
        <v>3</v>
      </c>
      <c r="D195" s="22">
        <f t="shared" si="67"/>
        <v>0</v>
      </c>
      <c r="E195" s="21"/>
      <c r="F195" s="21"/>
      <c r="G195" s="21"/>
      <c r="H195" s="21"/>
      <c r="I195" s="21"/>
      <c r="J195" s="21"/>
      <c r="K195" s="21"/>
    </row>
    <row r="196" spans="1:11" s="18" customFormat="1" ht="108" customHeight="1" x14ac:dyDescent="0.25">
      <c r="A196" s="93"/>
      <c r="B196" s="57" t="s">
        <v>356</v>
      </c>
      <c r="C196" s="58"/>
      <c r="D196" s="58"/>
      <c r="E196" s="58"/>
      <c r="F196" s="58"/>
      <c r="G196" s="58"/>
      <c r="H196" s="58"/>
      <c r="I196" s="58"/>
      <c r="J196" s="58"/>
      <c r="K196" s="59"/>
    </row>
    <row r="197" spans="1:11" s="18" customFormat="1" ht="108" customHeight="1" x14ac:dyDescent="0.25">
      <c r="A197" s="94"/>
      <c r="B197" s="51" t="s">
        <v>409</v>
      </c>
      <c r="C197" s="54" t="s">
        <v>382</v>
      </c>
      <c r="D197" s="55"/>
      <c r="E197" s="55"/>
      <c r="F197" s="55"/>
      <c r="G197" s="55"/>
      <c r="H197" s="55"/>
      <c r="I197" s="55"/>
      <c r="J197" s="55"/>
      <c r="K197" s="56"/>
    </row>
    <row r="198" spans="1:11" s="18" customFormat="1" ht="45.75" x14ac:dyDescent="0.25">
      <c r="A198" s="94"/>
      <c r="B198" s="52"/>
      <c r="C198" s="38" t="s">
        <v>4</v>
      </c>
      <c r="D198" s="22">
        <f>SUM(D199:D202)</f>
        <v>3750.3634699999998</v>
      </c>
      <c r="E198" s="21">
        <f t="shared" ref="E198:K198" si="68">SUM(E199:E202)</f>
        <v>3750.3634699999998</v>
      </c>
      <c r="F198" s="21">
        <f t="shared" si="68"/>
        <v>0</v>
      </c>
      <c r="G198" s="21">
        <f t="shared" si="68"/>
        <v>0</v>
      </c>
      <c r="H198" s="21">
        <f t="shared" si="68"/>
        <v>0</v>
      </c>
      <c r="I198" s="21">
        <f t="shared" si="68"/>
        <v>0</v>
      </c>
      <c r="J198" s="21">
        <f t="shared" si="68"/>
        <v>0</v>
      </c>
      <c r="K198" s="21">
        <f t="shared" si="68"/>
        <v>0</v>
      </c>
    </row>
    <row r="199" spans="1:11" s="18" customFormat="1" ht="45.75" x14ac:dyDescent="0.25">
      <c r="A199" s="94"/>
      <c r="B199" s="52"/>
      <c r="C199" s="38" t="s">
        <v>0</v>
      </c>
      <c r="D199" s="22">
        <f>E199+H199+J199</f>
        <v>0</v>
      </c>
      <c r="E199" s="21"/>
      <c r="F199" s="21"/>
      <c r="G199" s="21"/>
      <c r="H199" s="21"/>
      <c r="I199" s="21"/>
      <c r="J199" s="21"/>
      <c r="K199" s="21"/>
    </row>
    <row r="200" spans="1:11" s="18" customFormat="1" ht="45.75" x14ac:dyDescent="0.25">
      <c r="A200" s="94"/>
      <c r="B200" s="52"/>
      <c r="C200" s="38" t="s">
        <v>1</v>
      </c>
      <c r="D200" s="22">
        <f>E200+H200+J200</f>
        <v>3750.3634699999998</v>
      </c>
      <c r="E200" s="21">
        <f>4785.597-1035.23353</f>
        <v>3750.3634699999998</v>
      </c>
      <c r="F200" s="21">
        <v>0</v>
      </c>
      <c r="G200" s="21"/>
      <c r="H200" s="21"/>
      <c r="I200" s="21"/>
      <c r="J200" s="21"/>
      <c r="K200" s="21"/>
    </row>
    <row r="201" spans="1:11" s="18" customFormat="1" ht="45.75" x14ac:dyDescent="0.25">
      <c r="A201" s="94"/>
      <c r="B201" s="52"/>
      <c r="C201" s="38" t="s">
        <v>2</v>
      </c>
      <c r="D201" s="22">
        <f t="shared" ref="D201:D202" si="69">E201+H201+J201</f>
        <v>0</v>
      </c>
      <c r="E201" s="23"/>
      <c r="F201" s="23"/>
      <c r="G201" s="23"/>
      <c r="H201" s="23"/>
      <c r="I201" s="21"/>
      <c r="J201" s="21"/>
      <c r="K201" s="21"/>
    </row>
    <row r="202" spans="1:11" s="18" customFormat="1" ht="46.5" customHeight="1" x14ac:dyDescent="0.25">
      <c r="A202" s="95"/>
      <c r="B202" s="53"/>
      <c r="C202" s="38" t="s">
        <v>3</v>
      </c>
      <c r="D202" s="22">
        <f t="shared" si="69"/>
        <v>0</v>
      </c>
      <c r="E202" s="21"/>
      <c r="F202" s="21"/>
      <c r="G202" s="21"/>
      <c r="H202" s="21"/>
      <c r="I202" s="21"/>
      <c r="J202" s="21"/>
      <c r="K202" s="21"/>
    </row>
    <row r="203" spans="1:11" s="18" customFormat="1" ht="93" customHeight="1" x14ac:dyDescent="0.25">
      <c r="A203" s="93"/>
      <c r="B203" s="57" t="s">
        <v>356</v>
      </c>
      <c r="C203" s="58"/>
      <c r="D203" s="58"/>
      <c r="E203" s="58"/>
      <c r="F203" s="58"/>
      <c r="G203" s="58"/>
      <c r="H203" s="58"/>
      <c r="I203" s="58"/>
      <c r="J203" s="58"/>
      <c r="K203" s="59"/>
    </row>
    <row r="204" spans="1:11" s="18" customFormat="1" ht="100.5" customHeight="1" x14ac:dyDescent="0.25">
      <c r="A204" s="94"/>
      <c r="B204" s="51" t="s">
        <v>410</v>
      </c>
      <c r="C204" s="54" t="s">
        <v>383</v>
      </c>
      <c r="D204" s="55"/>
      <c r="E204" s="55"/>
      <c r="F204" s="55"/>
      <c r="G204" s="55"/>
      <c r="H204" s="55"/>
      <c r="I204" s="55"/>
      <c r="J204" s="55"/>
      <c r="K204" s="56"/>
    </row>
    <row r="205" spans="1:11" s="18" customFormat="1" ht="45.75" x14ac:dyDescent="0.25">
      <c r="A205" s="94"/>
      <c r="B205" s="52"/>
      <c r="C205" s="38" t="s">
        <v>4</v>
      </c>
      <c r="D205" s="22">
        <f>SUM(D206:D209)</f>
        <v>4511.2794599999997</v>
      </c>
      <c r="E205" s="21">
        <f t="shared" ref="E205:K205" si="70">SUM(E206:E209)</f>
        <v>4511.2794599999997</v>
      </c>
      <c r="F205" s="21">
        <f t="shared" si="70"/>
        <v>0</v>
      </c>
      <c r="G205" s="21">
        <f t="shared" si="70"/>
        <v>0</v>
      </c>
      <c r="H205" s="21">
        <f t="shared" si="70"/>
        <v>0</v>
      </c>
      <c r="I205" s="21">
        <f t="shared" si="70"/>
        <v>0</v>
      </c>
      <c r="J205" s="21">
        <f t="shared" si="70"/>
        <v>0</v>
      </c>
      <c r="K205" s="21">
        <f t="shared" si="70"/>
        <v>0</v>
      </c>
    </row>
    <row r="206" spans="1:11" s="18" customFormat="1" ht="45.75" x14ac:dyDescent="0.25">
      <c r="A206" s="94"/>
      <c r="B206" s="52"/>
      <c r="C206" s="38" t="s">
        <v>0</v>
      </c>
      <c r="D206" s="22">
        <f>E206+H206+J206</f>
        <v>0</v>
      </c>
      <c r="E206" s="21"/>
      <c r="F206" s="21"/>
      <c r="G206" s="21"/>
      <c r="H206" s="21"/>
      <c r="I206" s="21"/>
      <c r="J206" s="21"/>
      <c r="K206" s="21"/>
    </row>
    <row r="207" spans="1:11" s="18" customFormat="1" ht="45.75" x14ac:dyDescent="0.25">
      <c r="A207" s="94"/>
      <c r="B207" s="52"/>
      <c r="C207" s="38" t="s">
        <v>1</v>
      </c>
      <c r="D207" s="22">
        <f>E207+H207+J207</f>
        <v>4511.2794599999997</v>
      </c>
      <c r="E207" s="21">
        <f>5546.513-1035.23354</f>
        <v>4511.2794599999997</v>
      </c>
      <c r="F207" s="21">
        <v>0</v>
      </c>
      <c r="G207" s="21"/>
      <c r="H207" s="21"/>
      <c r="I207" s="21"/>
      <c r="J207" s="21"/>
      <c r="K207" s="21"/>
    </row>
    <row r="208" spans="1:11" s="18" customFormat="1" ht="45.75" x14ac:dyDescent="0.25">
      <c r="A208" s="94"/>
      <c r="B208" s="52"/>
      <c r="C208" s="38" t="s">
        <v>2</v>
      </c>
      <c r="D208" s="22">
        <f t="shared" ref="D208:D209" si="71">E208+H208+J208</f>
        <v>0</v>
      </c>
      <c r="E208" s="23"/>
      <c r="F208" s="23"/>
      <c r="G208" s="23"/>
      <c r="H208" s="23"/>
      <c r="I208" s="21"/>
      <c r="J208" s="21"/>
      <c r="K208" s="21"/>
    </row>
    <row r="209" spans="1:11" s="18" customFormat="1" ht="40.5" customHeight="1" x14ac:dyDescent="0.25">
      <c r="A209" s="95"/>
      <c r="B209" s="53"/>
      <c r="C209" s="38" t="s">
        <v>3</v>
      </c>
      <c r="D209" s="22">
        <f t="shared" si="71"/>
        <v>0</v>
      </c>
      <c r="E209" s="21"/>
      <c r="F209" s="21"/>
      <c r="G209" s="21"/>
      <c r="H209" s="21"/>
      <c r="I209" s="21"/>
      <c r="J209" s="21"/>
      <c r="K209" s="21"/>
    </row>
    <row r="210" spans="1:11" s="18" customFormat="1" ht="98.25" customHeight="1" x14ac:dyDescent="0.25">
      <c r="A210" s="93"/>
      <c r="B210" s="57" t="s">
        <v>356</v>
      </c>
      <c r="C210" s="58"/>
      <c r="D210" s="58"/>
      <c r="E210" s="58"/>
      <c r="F210" s="58"/>
      <c r="G210" s="58"/>
      <c r="H210" s="58"/>
      <c r="I210" s="58"/>
      <c r="J210" s="58"/>
      <c r="K210" s="59"/>
    </row>
    <row r="211" spans="1:11" s="18" customFormat="1" ht="90" customHeight="1" x14ac:dyDescent="0.25">
      <c r="A211" s="94"/>
      <c r="B211" s="51" t="s">
        <v>411</v>
      </c>
      <c r="C211" s="54" t="s">
        <v>387</v>
      </c>
      <c r="D211" s="55"/>
      <c r="E211" s="55"/>
      <c r="F211" s="55"/>
      <c r="G211" s="55"/>
      <c r="H211" s="55"/>
      <c r="I211" s="55"/>
      <c r="J211" s="55"/>
      <c r="K211" s="56"/>
    </row>
    <row r="212" spans="1:11" s="18" customFormat="1" ht="45.75" x14ac:dyDescent="0.25">
      <c r="A212" s="94"/>
      <c r="B212" s="52"/>
      <c r="C212" s="38" t="s">
        <v>4</v>
      </c>
      <c r="D212" s="22">
        <f>SUM(D213:D216)</f>
        <v>4806.9664599999996</v>
      </c>
      <c r="E212" s="21">
        <f t="shared" ref="E212:K212" si="72">SUM(E213:E216)</f>
        <v>4806.9664599999996</v>
      </c>
      <c r="F212" s="21">
        <f t="shared" si="72"/>
        <v>0</v>
      </c>
      <c r="G212" s="21">
        <f t="shared" si="72"/>
        <v>0</v>
      </c>
      <c r="H212" s="21">
        <f t="shared" si="72"/>
        <v>0</v>
      </c>
      <c r="I212" s="21">
        <f t="shared" si="72"/>
        <v>0</v>
      </c>
      <c r="J212" s="21">
        <f t="shared" si="72"/>
        <v>0</v>
      </c>
      <c r="K212" s="21">
        <f t="shared" si="72"/>
        <v>0</v>
      </c>
    </row>
    <row r="213" spans="1:11" s="18" customFormat="1" ht="45.75" x14ac:dyDescent="0.25">
      <c r="A213" s="94"/>
      <c r="B213" s="52"/>
      <c r="C213" s="38" t="s">
        <v>0</v>
      </c>
      <c r="D213" s="22">
        <f>E213+H213+J213</f>
        <v>0</v>
      </c>
      <c r="E213" s="21"/>
      <c r="F213" s="21"/>
      <c r="G213" s="21"/>
      <c r="H213" s="21"/>
      <c r="I213" s="21"/>
      <c r="J213" s="21"/>
      <c r="K213" s="21"/>
    </row>
    <row r="214" spans="1:11" s="18" customFormat="1" ht="45.75" x14ac:dyDescent="0.25">
      <c r="A214" s="94"/>
      <c r="B214" s="52"/>
      <c r="C214" s="38" t="s">
        <v>1</v>
      </c>
      <c r="D214" s="22">
        <f>E214+H214+J214</f>
        <v>4806.9664599999996</v>
      </c>
      <c r="E214" s="21">
        <f>5842.2-1035.23354</f>
        <v>4806.9664599999996</v>
      </c>
      <c r="F214" s="21">
        <v>0</v>
      </c>
      <c r="G214" s="21"/>
      <c r="H214" s="21"/>
      <c r="I214" s="21"/>
      <c r="J214" s="21"/>
      <c r="K214" s="21"/>
    </row>
    <row r="215" spans="1:11" s="18" customFormat="1" ht="45.75" x14ac:dyDescent="0.25">
      <c r="A215" s="94"/>
      <c r="B215" s="52"/>
      <c r="C215" s="38" t="s">
        <v>2</v>
      </c>
      <c r="D215" s="22">
        <f t="shared" ref="D215:D216" si="73">E215+H215+J215</f>
        <v>0</v>
      </c>
      <c r="E215" s="23"/>
      <c r="F215" s="23"/>
      <c r="G215" s="23"/>
      <c r="H215" s="23"/>
      <c r="I215" s="21"/>
      <c r="J215" s="21"/>
      <c r="K215" s="21"/>
    </row>
    <row r="216" spans="1:11" s="18" customFormat="1" ht="46.5" customHeight="1" x14ac:dyDescent="0.25">
      <c r="A216" s="95"/>
      <c r="B216" s="53"/>
      <c r="C216" s="38" t="s">
        <v>3</v>
      </c>
      <c r="D216" s="22">
        <f t="shared" si="73"/>
        <v>0</v>
      </c>
      <c r="E216" s="21"/>
      <c r="F216" s="21"/>
      <c r="G216" s="21"/>
      <c r="H216" s="21"/>
      <c r="I216" s="21"/>
      <c r="J216" s="21"/>
      <c r="K216" s="21"/>
    </row>
    <row r="217" spans="1:11" s="18" customFormat="1" ht="98.25" customHeight="1" x14ac:dyDescent="0.25">
      <c r="A217" s="93"/>
      <c r="B217" s="57" t="s">
        <v>356</v>
      </c>
      <c r="C217" s="58"/>
      <c r="D217" s="58"/>
      <c r="E217" s="58"/>
      <c r="F217" s="58"/>
      <c r="G217" s="58"/>
      <c r="H217" s="58"/>
      <c r="I217" s="58"/>
      <c r="J217" s="58"/>
      <c r="K217" s="59"/>
    </row>
    <row r="218" spans="1:11" s="18" customFormat="1" ht="108" customHeight="1" x14ac:dyDescent="0.25">
      <c r="A218" s="94"/>
      <c r="B218" s="51" t="s">
        <v>412</v>
      </c>
      <c r="C218" s="54" t="s">
        <v>385</v>
      </c>
      <c r="D218" s="55"/>
      <c r="E218" s="55"/>
      <c r="F218" s="55"/>
      <c r="G218" s="55"/>
      <c r="H218" s="55"/>
      <c r="I218" s="55"/>
      <c r="J218" s="55"/>
      <c r="K218" s="56"/>
    </row>
    <row r="219" spans="1:11" s="18" customFormat="1" ht="45.75" x14ac:dyDescent="0.25">
      <c r="A219" s="94"/>
      <c r="B219" s="52"/>
      <c r="C219" s="38" t="s">
        <v>4</v>
      </c>
      <c r="D219" s="22">
        <f>SUM(D220:D223)</f>
        <v>911.82446000000004</v>
      </c>
      <c r="E219" s="21">
        <f t="shared" ref="E219:K219" si="74">SUM(E220:E223)</f>
        <v>911.82446000000004</v>
      </c>
      <c r="F219" s="21">
        <f t="shared" si="74"/>
        <v>0</v>
      </c>
      <c r="G219" s="21">
        <f t="shared" si="74"/>
        <v>0</v>
      </c>
      <c r="H219" s="21">
        <f t="shared" si="74"/>
        <v>0</v>
      </c>
      <c r="I219" s="21">
        <f t="shared" si="74"/>
        <v>0</v>
      </c>
      <c r="J219" s="21">
        <f t="shared" si="74"/>
        <v>0</v>
      </c>
      <c r="K219" s="21">
        <f t="shared" si="74"/>
        <v>0</v>
      </c>
    </row>
    <row r="220" spans="1:11" s="18" customFormat="1" ht="45.75" x14ac:dyDescent="0.25">
      <c r="A220" s="94"/>
      <c r="B220" s="52"/>
      <c r="C220" s="38" t="s">
        <v>0</v>
      </c>
      <c r="D220" s="22">
        <f>E220+H220+J220</f>
        <v>0</v>
      </c>
      <c r="E220" s="21"/>
      <c r="F220" s="21"/>
      <c r="G220" s="21"/>
      <c r="H220" s="21"/>
      <c r="I220" s="21"/>
      <c r="J220" s="21"/>
      <c r="K220" s="21"/>
    </row>
    <row r="221" spans="1:11" s="18" customFormat="1" ht="45.75" x14ac:dyDescent="0.25">
      <c r="A221" s="94"/>
      <c r="B221" s="52"/>
      <c r="C221" s="38" t="s">
        <v>1</v>
      </c>
      <c r="D221" s="22">
        <f>E221+H221+J221</f>
        <v>911.82446000000004</v>
      </c>
      <c r="E221" s="21">
        <f>1947.058-1035.23354</f>
        <v>911.82446000000004</v>
      </c>
      <c r="F221" s="21">
        <v>0</v>
      </c>
      <c r="G221" s="21"/>
      <c r="H221" s="21"/>
      <c r="I221" s="21"/>
      <c r="J221" s="21"/>
      <c r="K221" s="21"/>
    </row>
    <row r="222" spans="1:11" s="18" customFormat="1" ht="45.75" x14ac:dyDescent="0.25">
      <c r="A222" s="94"/>
      <c r="B222" s="52"/>
      <c r="C222" s="38" t="s">
        <v>2</v>
      </c>
      <c r="D222" s="22">
        <f t="shared" ref="D222:D223" si="75">E222+H222+J222</f>
        <v>0</v>
      </c>
      <c r="E222" s="23"/>
      <c r="F222" s="23"/>
      <c r="G222" s="23"/>
      <c r="H222" s="23"/>
      <c r="I222" s="21"/>
      <c r="J222" s="21"/>
      <c r="K222" s="21"/>
    </row>
    <row r="223" spans="1:11" s="18" customFormat="1" ht="43.5" customHeight="1" x14ac:dyDescent="0.25">
      <c r="A223" s="95"/>
      <c r="B223" s="53"/>
      <c r="C223" s="38" t="s">
        <v>3</v>
      </c>
      <c r="D223" s="22">
        <f t="shared" si="75"/>
        <v>0</v>
      </c>
      <c r="E223" s="21"/>
      <c r="F223" s="21"/>
      <c r="G223" s="21"/>
      <c r="H223" s="21"/>
      <c r="I223" s="21"/>
      <c r="J223" s="21"/>
      <c r="K223" s="21"/>
    </row>
    <row r="224" spans="1:11" s="18" customFormat="1" ht="105.75" customHeight="1" x14ac:dyDescent="0.25">
      <c r="A224" s="93"/>
      <c r="B224" s="57" t="s">
        <v>356</v>
      </c>
      <c r="C224" s="58"/>
      <c r="D224" s="58"/>
      <c r="E224" s="58"/>
      <c r="F224" s="58"/>
      <c r="G224" s="58"/>
      <c r="H224" s="58"/>
      <c r="I224" s="58"/>
      <c r="J224" s="58"/>
      <c r="K224" s="59"/>
    </row>
    <row r="225" spans="1:12" s="18" customFormat="1" ht="105" customHeight="1" x14ac:dyDescent="0.25">
      <c r="A225" s="94"/>
      <c r="B225" s="51" t="s">
        <v>413</v>
      </c>
      <c r="C225" s="54" t="s">
        <v>388</v>
      </c>
      <c r="D225" s="55"/>
      <c r="E225" s="55"/>
      <c r="F225" s="55"/>
      <c r="G225" s="55"/>
      <c r="H225" s="55"/>
      <c r="I225" s="55"/>
      <c r="J225" s="55"/>
      <c r="K225" s="56"/>
    </row>
    <row r="226" spans="1:12" s="18" customFormat="1" ht="45.75" x14ac:dyDescent="0.25">
      <c r="A226" s="94"/>
      <c r="B226" s="52"/>
      <c r="C226" s="38" t="s">
        <v>4</v>
      </c>
      <c r="D226" s="22">
        <f>SUM(D227:D230)</f>
        <v>8700.0774600000004</v>
      </c>
      <c r="E226" s="21">
        <f t="shared" ref="E226:K226" si="76">SUM(E227:E230)</f>
        <v>8700.0774600000004</v>
      </c>
      <c r="F226" s="21">
        <f t="shared" si="76"/>
        <v>0</v>
      </c>
      <c r="G226" s="21">
        <f t="shared" si="76"/>
        <v>0</v>
      </c>
      <c r="H226" s="21">
        <f t="shared" si="76"/>
        <v>0</v>
      </c>
      <c r="I226" s="21">
        <f t="shared" si="76"/>
        <v>0</v>
      </c>
      <c r="J226" s="21">
        <f t="shared" si="76"/>
        <v>0</v>
      </c>
      <c r="K226" s="21">
        <f t="shared" si="76"/>
        <v>0</v>
      </c>
    </row>
    <row r="227" spans="1:12" s="18" customFormat="1" ht="45.75" x14ac:dyDescent="0.25">
      <c r="A227" s="94"/>
      <c r="B227" s="52"/>
      <c r="C227" s="38" t="s">
        <v>0</v>
      </c>
      <c r="D227" s="22">
        <f>E227+H227+J227</f>
        <v>0</v>
      </c>
      <c r="E227" s="21"/>
      <c r="F227" s="21"/>
      <c r="G227" s="21"/>
      <c r="H227" s="21"/>
      <c r="I227" s="21"/>
      <c r="J227" s="21"/>
      <c r="K227" s="21"/>
    </row>
    <row r="228" spans="1:12" s="18" customFormat="1" ht="45.75" x14ac:dyDescent="0.25">
      <c r="A228" s="94"/>
      <c r="B228" s="52"/>
      <c r="C228" s="38" t="s">
        <v>1</v>
      </c>
      <c r="D228" s="22">
        <f>E228+H228+J228</f>
        <v>8700.0774600000004</v>
      </c>
      <c r="E228" s="21">
        <f>9735.311-1035.23354</f>
        <v>8700.0774600000004</v>
      </c>
      <c r="F228" s="21">
        <v>0</v>
      </c>
      <c r="G228" s="21"/>
      <c r="H228" s="21"/>
      <c r="I228" s="21"/>
      <c r="J228" s="21"/>
      <c r="K228" s="21"/>
    </row>
    <row r="229" spans="1:12" s="18" customFormat="1" ht="45.75" x14ac:dyDescent="0.25">
      <c r="A229" s="94"/>
      <c r="B229" s="52"/>
      <c r="C229" s="38" t="s">
        <v>2</v>
      </c>
      <c r="D229" s="22">
        <f t="shared" ref="D229:D230" si="77">E229+H229+J229</f>
        <v>0</v>
      </c>
      <c r="E229" s="23"/>
      <c r="F229" s="23"/>
      <c r="G229" s="23"/>
      <c r="H229" s="23"/>
      <c r="I229" s="21"/>
      <c r="J229" s="21"/>
      <c r="K229" s="21"/>
    </row>
    <row r="230" spans="1:12" s="18" customFormat="1" ht="43.5" customHeight="1" x14ac:dyDescent="0.25">
      <c r="A230" s="95"/>
      <c r="B230" s="53"/>
      <c r="C230" s="38" t="s">
        <v>3</v>
      </c>
      <c r="D230" s="22">
        <f t="shared" si="77"/>
        <v>0</v>
      </c>
      <c r="E230" s="21"/>
      <c r="F230" s="21"/>
      <c r="G230" s="21"/>
      <c r="H230" s="21"/>
      <c r="I230" s="21"/>
      <c r="J230" s="21"/>
      <c r="K230" s="21"/>
    </row>
    <row r="231" spans="1:12" s="18" customFormat="1" ht="45" hidden="1" x14ac:dyDescent="0.6">
      <c r="A231" s="98" t="s">
        <v>39</v>
      </c>
      <c r="B231" s="130" t="s">
        <v>70</v>
      </c>
      <c r="C231" s="131"/>
      <c r="D231" s="131"/>
      <c r="E231" s="131"/>
      <c r="F231" s="131"/>
      <c r="G231" s="131"/>
      <c r="H231" s="131"/>
      <c r="I231" s="131"/>
      <c r="J231" s="131"/>
      <c r="K231" s="132"/>
      <c r="L231" s="118"/>
    </row>
    <row r="232" spans="1:12" s="18" customFormat="1" ht="45" hidden="1" x14ac:dyDescent="0.6">
      <c r="A232" s="99"/>
      <c r="B232" s="100" t="s">
        <v>4</v>
      </c>
      <c r="C232" s="101"/>
      <c r="D232" s="17"/>
      <c r="E232" s="17"/>
      <c r="F232" s="17"/>
      <c r="G232" s="17"/>
      <c r="H232" s="17"/>
      <c r="I232" s="17"/>
      <c r="J232" s="17"/>
      <c r="K232" s="17"/>
      <c r="L232" s="118"/>
    </row>
    <row r="233" spans="1:12" s="18" customFormat="1" ht="45" hidden="1" x14ac:dyDescent="0.6">
      <c r="A233" s="99"/>
      <c r="B233" s="100" t="s">
        <v>0</v>
      </c>
      <c r="C233" s="101"/>
      <c r="D233" s="17"/>
      <c r="E233" s="17"/>
      <c r="F233" s="17"/>
      <c r="G233" s="17"/>
      <c r="H233" s="17"/>
      <c r="I233" s="17"/>
      <c r="J233" s="17"/>
      <c r="K233" s="17"/>
      <c r="L233" s="118"/>
    </row>
    <row r="234" spans="1:12" s="18" customFormat="1" ht="45" hidden="1" x14ac:dyDescent="0.6">
      <c r="A234" s="99"/>
      <c r="B234" s="100" t="s">
        <v>1</v>
      </c>
      <c r="C234" s="101"/>
      <c r="D234" s="17"/>
      <c r="E234" s="17"/>
      <c r="F234" s="17"/>
      <c r="G234" s="17"/>
      <c r="H234" s="17"/>
      <c r="I234" s="17"/>
      <c r="J234" s="17"/>
      <c r="K234" s="17"/>
      <c r="L234" s="118"/>
    </row>
    <row r="235" spans="1:12" s="18" customFormat="1" ht="45" hidden="1" x14ac:dyDescent="0.6">
      <c r="A235" s="99"/>
      <c r="B235" s="100" t="s">
        <v>2</v>
      </c>
      <c r="C235" s="101"/>
      <c r="D235" s="17"/>
      <c r="E235" s="17"/>
      <c r="F235" s="17"/>
      <c r="G235" s="17"/>
      <c r="H235" s="17"/>
      <c r="I235" s="17"/>
      <c r="J235" s="17"/>
      <c r="K235" s="17"/>
      <c r="L235" s="118"/>
    </row>
    <row r="236" spans="1:12" s="18" customFormat="1" ht="45" hidden="1" x14ac:dyDescent="0.6">
      <c r="A236" s="102"/>
      <c r="B236" s="100" t="s">
        <v>3</v>
      </c>
      <c r="C236" s="101"/>
      <c r="D236" s="17"/>
      <c r="E236" s="17"/>
      <c r="F236" s="17"/>
      <c r="G236" s="17"/>
      <c r="H236" s="17"/>
      <c r="I236" s="17"/>
      <c r="J236" s="17"/>
      <c r="K236" s="17"/>
      <c r="L236" s="118"/>
    </row>
    <row r="237" spans="1:12" s="18" customFormat="1" ht="45" hidden="1" x14ac:dyDescent="0.6">
      <c r="A237" s="98" t="s">
        <v>41</v>
      </c>
      <c r="B237" s="130" t="s">
        <v>73</v>
      </c>
      <c r="C237" s="131"/>
      <c r="D237" s="131"/>
      <c r="E237" s="131"/>
      <c r="F237" s="131"/>
      <c r="G237" s="131"/>
      <c r="H237" s="131"/>
      <c r="I237" s="131"/>
      <c r="J237" s="131"/>
      <c r="K237" s="132"/>
      <c r="L237" s="118"/>
    </row>
    <row r="238" spans="1:12" s="18" customFormat="1" ht="45" hidden="1" x14ac:dyDescent="0.6">
      <c r="A238" s="99"/>
      <c r="B238" s="100" t="s">
        <v>4</v>
      </c>
      <c r="C238" s="101"/>
      <c r="D238" s="17"/>
      <c r="E238" s="17"/>
      <c r="F238" s="17"/>
      <c r="G238" s="17"/>
      <c r="H238" s="17"/>
      <c r="I238" s="17"/>
      <c r="J238" s="17"/>
      <c r="K238" s="17"/>
      <c r="L238" s="118"/>
    </row>
    <row r="239" spans="1:12" s="18" customFormat="1" ht="45" hidden="1" x14ac:dyDescent="0.6">
      <c r="A239" s="99"/>
      <c r="B239" s="100" t="s">
        <v>0</v>
      </c>
      <c r="C239" s="101"/>
      <c r="D239" s="17"/>
      <c r="E239" s="17"/>
      <c r="F239" s="17"/>
      <c r="G239" s="17"/>
      <c r="H239" s="17"/>
      <c r="I239" s="17"/>
      <c r="J239" s="17"/>
      <c r="K239" s="17"/>
      <c r="L239" s="118"/>
    </row>
    <row r="240" spans="1:12" s="18" customFormat="1" ht="45" hidden="1" x14ac:dyDescent="0.6">
      <c r="A240" s="99"/>
      <c r="B240" s="100" t="s">
        <v>1</v>
      </c>
      <c r="C240" s="101"/>
      <c r="D240" s="17"/>
      <c r="E240" s="17"/>
      <c r="F240" s="17"/>
      <c r="G240" s="17"/>
      <c r="H240" s="17"/>
      <c r="I240" s="17"/>
      <c r="J240" s="17"/>
      <c r="K240" s="17"/>
      <c r="L240" s="118"/>
    </row>
    <row r="241" spans="1:12" s="18" customFormat="1" ht="45" hidden="1" x14ac:dyDescent="0.6">
      <c r="A241" s="99"/>
      <c r="B241" s="100" t="s">
        <v>2</v>
      </c>
      <c r="C241" s="101"/>
      <c r="D241" s="17"/>
      <c r="E241" s="17"/>
      <c r="F241" s="17"/>
      <c r="G241" s="17"/>
      <c r="H241" s="17"/>
      <c r="I241" s="17"/>
      <c r="J241" s="17"/>
      <c r="K241" s="17"/>
      <c r="L241" s="118"/>
    </row>
    <row r="242" spans="1:12" s="18" customFormat="1" ht="45" hidden="1" x14ac:dyDescent="0.6">
      <c r="A242" s="102"/>
      <c r="B242" s="100" t="s">
        <v>3</v>
      </c>
      <c r="C242" s="101"/>
      <c r="D242" s="17"/>
      <c r="E242" s="17"/>
      <c r="F242" s="17"/>
      <c r="G242" s="17"/>
      <c r="H242" s="17"/>
      <c r="I242" s="17"/>
      <c r="J242" s="17"/>
      <c r="K242" s="17"/>
      <c r="L242" s="118"/>
    </row>
    <row r="243" spans="1:12" s="18" customFormat="1" ht="45" hidden="1" x14ac:dyDescent="0.6">
      <c r="A243" s="98" t="s">
        <v>14</v>
      </c>
      <c r="B243" s="130" t="s">
        <v>15</v>
      </c>
      <c r="C243" s="131"/>
      <c r="D243" s="131"/>
      <c r="E243" s="131"/>
      <c r="F243" s="131"/>
      <c r="G243" s="131"/>
      <c r="H243" s="131"/>
      <c r="I243" s="131"/>
      <c r="J243" s="131"/>
      <c r="K243" s="132"/>
      <c r="L243" s="118"/>
    </row>
    <row r="244" spans="1:12" s="18" customFormat="1" ht="45" hidden="1" x14ac:dyDescent="0.6">
      <c r="A244" s="99"/>
      <c r="B244" s="100" t="s">
        <v>4</v>
      </c>
      <c r="C244" s="101"/>
      <c r="D244" s="17"/>
      <c r="E244" s="17"/>
      <c r="F244" s="17"/>
      <c r="G244" s="17"/>
      <c r="H244" s="17"/>
      <c r="I244" s="17"/>
      <c r="J244" s="17"/>
      <c r="K244" s="17"/>
      <c r="L244" s="118"/>
    </row>
    <row r="245" spans="1:12" s="18" customFormat="1" ht="45" hidden="1" x14ac:dyDescent="0.6">
      <c r="A245" s="99"/>
      <c r="B245" s="100" t="s">
        <v>0</v>
      </c>
      <c r="C245" s="101"/>
      <c r="D245" s="17"/>
      <c r="E245" s="17"/>
      <c r="F245" s="17"/>
      <c r="G245" s="17"/>
      <c r="H245" s="17"/>
      <c r="I245" s="17"/>
      <c r="J245" s="17"/>
      <c r="K245" s="17"/>
      <c r="L245" s="118"/>
    </row>
    <row r="246" spans="1:12" s="18" customFormat="1" ht="45" hidden="1" x14ac:dyDescent="0.6">
      <c r="A246" s="99"/>
      <c r="B246" s="100" t="s">
        <v>1</v>
      </c>
      <c r="C246" s="101"/>
      <c r="D246" s="17"/>
      <c r="E246" s="17"/>
      <c r="F246" s="17"/>
      <c r="G246" s="17"/>
      <c r="H246" s="17"/>
      <c r="I246" s="17"/>
      <c r="J246" s="17"/>
      <c r="K246" s="17"/>
      <c r="L246" s="118"/>
    </row>
    <row r="247" spans="1:12" s="18" customFormat="1" ht="45" hidden="1" x14ac:dyDescent="0.6">
      <c r="A247" s="99"/>
      <c r="B247" s="100" t="s">
        <v>2</v>
      </c>
      <c r="C247" s="101"/>
      <c r="D247" s="17"/>
      <c r="E247" s="17"/>
      <c r="F247" s="17"/>
      <c r="G247" s="17"/>
      <c r="H247" s="17"/>
      <c r="I247" s="17"/>
      <c r="J247" s="17"/>
      <c r="K247" s="17"/>
      <c r="L247" s="118"/>
    </row>
    <row r="248" spans="1:12" s="18" customFormat="1" ht="45" hidden="1" x14ac:dyDescent="0.6">
      <c r="A248" s="102"/>
      <c r="B248" s="100" t="s">
        <v>3</v>
      </c>
      <c r="C248" s="101"/>
      <c r="D248" s="17"/>
      <c r="E248" s="17"/>
      <c r="F248" s="17"/>
      <c r="G248" s="17"/>
      <c r="H248" s="17"/>
      <c r="I248" s="17"/>
      <c r="J248" s="17"/>
      <c r="K248" s="17"/>
      <c r="L248" s="118"/>
    </row>
    <row r="249" spans="1:12" s="18" customFormat="1" ht="45" hidden="1" x14ac:dyDescent="0.6">
      <c r="A249" s="98" t="s">
        <v>182</v>
      </c>
      <c r="B249" s="130" t="s">
        <v>104</v>
      </c>
      <c r="C249" s="131"/>
      <c r="D249" s="131"/>
      <c r="E249" s="131"/>
      <c r="F249" s="131"/>
      <c r="G249" s="131"/>
      <c r="H249" s="131"/>
      <c r="I249" s="131"/>
      <c r="J249" s="131"/>
      <c r="K249" s="132"/>
      <c r="L249" s="118"/>
    </row>
    <row r="250" spans="1:12" s="18" customFormat="1" ht="45" hidden="1" x14ac:dyDescent="0.6">
      <c r="A250" s="99"/>
      <c r="B250" s="100" t="s">
        <v>4</v>
      </c>
      <c r="C250" s="101"/>
      <c r="D250" s="17"/>
      <c r="E250" s="17"/>
      <c r="F250" s="17"/>
      <c r="G250" s="17"/>
      <c r="H250" s="17"/>
      <c r="I250" s="17"/>
      <c r="J250" s="17"/>
      <c r="K250" s="17"/>
      <c r="L250" s="118"/>
    </row>
    <row r="251" spans="1:12" s="18" customFormat="1" ht="45" hidden="1" x14ac:dyDescent="0.6">
      <c r="A251" s="99"/>
      <c r="B251" s="100" t="s">
        <v>0</v>
      </c>
      <c r="C251" s="101"/>
      <c r="D251" s="17"/>
      <c r="E251" s="17"/>
      <c r="F251" s="17"/>
      <c r="G251" s="17"/>
      <c r="H251" s="17"/>
      <c r="I251" s="17"/>
      <c r="J251" s="17"/>
      <c r="K251" s="17"/>
      <c r="L251" s="118"/>
    </row>
    <row r="252" spans="1:12" s="18" customFormat="1" ht="45" hidden="1" x14ac:dyDescent="0.6">
      <c r="A252" s="99"/>
      <c r="B252" s="100" t="s">
        <v>1</v>
      </c>
      <c r="C252" s="101"/>
      <c r="D252" s="17"/>
      <c r="E252" s="17"/>
      <c r="F252" s="17"/>
      <c r="G252" s="17"/>
      <c r="H252" s="17"/>
      <c r="I252" s="17"/>
      <c r="J252" s="17"/>
      <c r="K252" s="17"/>
      <c r="L252" s="118"/>
    </row>
    <row r="253" spans="1:12" s="18" customFormat="1" ht="45" hidden="1" x14ac:dyDescent="0.6">
      <c r="A253" s="99"/>
      <c r="B253" s="100" t="s">
        <v>2</v>
      </c>
      <c r="C253" s="101"/>
      <c r="D253" s="17"/>
      <c r="E253" s="17"/>
      <c r="F253" s="17"/>
      <c r="G253" s="17"/>
      <c r="H253" s="17"/>
      <c r="I253" s="17"/>
      <c r="J253" s="17"/>
      <c r="K253" s="17"/>
      <c r="L253" s="118"/>
    </row>
    <row r="254" spans="1:12" s="18" customFormat="1" ht="45" hidden="1" x14ac:dyDescent="0.6">
      <c r="A254" s="102"/>
      <c r="B254" s="100" t="s">
        <v>3</v>
      </c>
      <c r="C254" s="101"/>
      <c r="D254" s="17"/>
      <c r="E254" s="17"/>
      <c r="F254" s="17"/>
      <c r="G254" s="17"/>
      <c r="H254" s="17"/>
      <c r="I254" s="17"/>
      <c r="J254" s="17"/>
      <c r="K254" s="17"/>
      <c r="L254" s="118"/>
    </row>
    <row r="255" spans="1:12" s="18" customFormat="1" ht="45" hidden="1" x14ac:dyDescent="0.6">
      <c r="A255" s="98" t="s">
        <v>42</v>
      </c>
      <c r="B255" s="130" t="s">
        <v>68</v>
      </c>
      <c r="C255" s="131"/>
      <c r="D255" s="131"/>
      <c r="E255" s="131"/>
      <c r="F255" s="131"/>
      <c r="G255" s="131"/>
      <c r="H255" s="131"/>
      <c r="I255" s="131"/>
      <c r="J255" s="131"/>
      <c r="K255" s="132"/>
      <c r="L255" s="118"/>
    </row>
    <row r="256" spans="1:12" s="18" customFormat="1" ht="45" hidden="1" x14ac:dyDescent="0.6">
      <c r="A256" s="99"/>
      <c r="B256" s="100" t="s">
        <v>4</v>
      </c>
      <c r="C256" s="101"/>
      <c r="D256" s="17"/>
      <c r="E256" s="17"/>
      <c r="F256" s="17"/>
      <c r="G256" s="17"/>
      <c r="H256" s="17"/>
      <c r="I256" s="17"/>
      <c r="J256" s="17"/>
      <c r="K256" s="17"/>
      <c r="L256" s="118"/>
    </row>
    <row r="257" spans="1:12" s="18" customFormat="1" ht="45" hidden="1" x14ac:dyDescent="0.6">
      <c r="A257" s="99"/>
      <c r="B257" s="100" t="s">
        <v>0</v>
      </c>
      <c r="C257" s="101"/>
      <c r="D257" s="17"/>
      <c r="E257" s="17"/>
      <c r="F257" s="17"/>
      <c r="G257" s="17"/>
      <c r="H257" s="17"/>
      <c r="I257" s="17"/>
      <c r="J257" s="17"/>
      <c r="K257" s="17"/>
      <c r="L257" s="118"/>
    </row>
    <row r="258" spans="1:12" s="18" customFormat="1" ht="45" hidden="1" x14ac:dyDescent="0.6">
      <c r="A258" s="99"/>
      <c r="B258" s="100" t="s">
        <v>1</v>
      </c>
      <c r="C258" s="101"/>
      <c r="D258" s="17"/>
      <c r="E258" s="17"/>
      <c r="F258" s="17"/>
      <c r="G258" s="17"/>
      <c r="H258" s="17"/>
      <c r="I258" s="17"/>
      <c r="J258" s="17"/>
      <c r="K258" s="17"/>
      <c r="L258" s="118"/>
    </row>
    <row r="259" spans="1:12" s="18" customFormat="1" ht="45" hidden="1" x14ac:dyDescent="0.6">
      <c r="A259" s="99"/>
      <c r="B259" s="100" t="s">
        <v>2</v>
      </c>
      <c r="C259" s="101"/>
      <c r="D259" s="17"/>
      <c r="E259" s="17"/>
      <c r="F259" s="17"/>
      <c r="G259" s="17"/>
      <c r="H259" s="17"/>
      <c r="I259" s="17"/>
      <c r="J259" s="17"/>
      <c r="K259" s="17"/>
      <c r="L259" s="118"/>
    </row>
    <row r="260" spans="1:12" s="18" customFormat="1" ht="45" hidden="1" x14ac:dyDescent="0.6">
      <c r="A260" s="102"/>
      <c r="B260" s="100" t="s">
        <v>3</v>
      </c>
      <c r="C260" s="101"/>
      <c r="D260" s="17"/>
      <c r="E260" s="17"/>
      <c r="F260" s="17"/>
      <c r="G260" s="17"/>
      <c r="H260" s="17"/>
      <c r="I260" s="17"/>
      <c r="J260" s="17"/>
      <c r="K260" s="17"/>
      <c r="L260" s="118"/>
    </row>
    <row r="261" spans="1:12" s="18" customFormat="1" ht="45" hidden="1" x14ac:dyDescent="0.6">
      <c r="A261" s="98" t="s">
        <v>109</v>
      </c>
      <c r="B261" s="130" t="s">
        <v>323</v>
      </c>
      <c r="C261" s="131"/>
      <c r="D261" s="131"/>
      <c r="E261" s="131"/>
      <c r="F261" s="131"/>
      <c r="G261" s="131"/>
      <c r="H261" s="131"/>
      <c r="I261" s="131"/>
      <c r="J261" s="131"/>
      <c r="K261" s="132"/>
      <c r="L261" s="118"/>
    </row>
    <row r="262" spans="1:12" s="18" customFormat="1" ht="45" hidden="1" x14ac:dyDescent="0.6">
      <c r="A262" s="99"/>
      <c r="B262" s="100" t="s">
        <v>4</v>
      </c>
      <c r="C262" s="101"/>
      <c r="D262" s="17">
        <f t="shared" ref="D262:K262" si="78">SUM(D263:D266)</f>
        <v>0</v>
      </c>
      <c r="E262" s="17">
        <f t="shared" si="78"/>
        <v>0</v>
      </c>
      <c r="F262" s="17">
        <f t="shared" si="78"/>
        <v>0</v>
      </c>
      <c r="G262" s="17">
        <f t="shared" si="78"/>
        <v>0</v>
      </c>
      <c r="H262" s="17">
        <f t="shared" si="78"/>
        <v>0</v>
      </c>
      <c r="I262" s="17">
        <f t="shared" si="78"/>
        <v>0</v>
      </c>
      <c r="J262" s="17">
        <f t="shared" si="78"/>
        <v>0</v>
      </c>
      <c r="K262" s="17">
        <f t="shared" si="78"/>
        <v>0</v>
      </c>
      <c r="L262" s="118"/>
    </row>
    <row r="263" spans="1:12" s="18" customFormat="1" ht="45" hidden="1" x14ac:dyDescent="0.6">
      <c r="A263" s="99"/>
      <c r="B263" s="100" t="s">
        <v>0</v>
      </c>
      <c r="C263" s="101"/>
      <c r="D263" s="17">
        <f>E263+G263+I263</f>
        <v>0</v>
      </c>
      <c r="E263" s="17"/>
      <c r="F263" s="17"/>
      <c r="G263" s="17"/>
      <c r="H263" s="17"/>
      <c r="I263" s="17"/>
      <c r="J263" s="17"/>
      <c r="K263" s="17"/>
      <c r="L263" s="118"/>
    </row>
    <row r="264" spans="1:12" s="18" customFormat="1" ht="45" hidden="1" x14ac:dyDescent="0.6">
      <c r="A264" s="99"/>
      <c r="B264" s="100" t="s">
        <v>1</v>
      </c>
      <c r="C264" s="101"/>
      <c r="D264" s="17">
        <f>E264+G264+I264</f>
        <v>0</v>
      </c>
      <c r="E264" s="17"/>
      <c r="F264" s="17"/>
      <c r="G264" s="17"/>
      <c r="H264" s="17"/>
      <c r="I264" s="17"/>
      <c r="J264" s="17"/>
      <c r="K264" s="17"/>
      <c r="L264" s="118"/>
    </row>
    <row r="265" spans="1:12" s="18" customFormat="1" ht="45" hidden="1" x14ac:dyDescent="0.6">
      <c r="A265" s="99"/>
      <c r="B265" s="100" t="s">
        <v>2</v>
      </c>
      <c r="C265" s="101"/>
      <c r="D265" s="17">
        <f>E265+G265+I265</f>
        <v>0</v>
      </c>
      <c r="E265" s="17"/>
      <c r="F265" s="17"/>
      <c r="G265" s="17"/>
      <c r="H265" s="17"/>
      <c r="I265" s="17"/>
      <c r="J265" s="17"/>
      <c r="K265" s="17"/>
      <c r="L265" s="118"/>
    </row>
    <row r="266" spans="1:12" s="18" customFormat="1" ht="45" hidden="1" x14ac:dyDescent="0.6">
      <c r="A266" s="102"/>
      <c r="B266" s="100" t="s">
        <v>3</v>
      </c>
      <c r="C266" s="101"/>
      <c r="D266" s="17">
        <f>E266+G266+I266</f>
        <v>0</v>
      </c>
      <c r="E266" s="17">
        <f t="shared" ref="E266:K266" si="79">E267</f>
        <v>0</v>
      </c>
      <c r="F266" s="17">
        <f t="shared" si="79"/>
        <v>0</v>
      </c>
      <c r="G266" s="17">
        <f t="shared" si="79"/>
        <v>0</v>
      </c>
      <c r="H266" s="17">
        <f t="shared" si="79"/>
        <v>0</v>
      </c>
      <c r="I266" s="17">
        <f t="shared" si="79"/>
        <v>0</v>
      </c>
      <c r="J266" s="17">
        <f t="shared" si="79"/>
        <v>0</v>
      </c>
      <c r="K266" s="17">
        <f t="shared" si="79"/>
        <v>0</v>
      </c>
      <c r="L266" s="118"/>
    </row>
    <row r="267" spans="1:12" s="18" customFormat="1" ht="45.75" hidden="1" x14ac:dyDescent="0.6">
      <c r="A267" s="60"/>
      <c r="B267" s="61"/>
      <c r="C267" s="61"/>
      <c r="D267" s="61"/>
      <c r="E267" s="61"/>
      <c r="F267" s="61"/>
      <c r="G267" s="61"/>
      <c r="H267" s="61"/>
      <c r="I267" s="61"/>
      <c r="J267" s="61"/>
      <c r="K267" s="62"/>
      <c r="L267" s="118"/>
    </row>
    <row r="268" spans="1:12" s="18" customFormat="1" ht="45" hidden="1" x14ac:dyDescent="0.6">
      <c r="A268" s="98" t="s">
        <v>223</v>
      </c>
      <c r="B268" s="130" t="s">
        <v>322</v>
      </c>
      <c r="C268" s="131"/>
      <c r="D268" s="131"/>
      <c r="E268" s="131"/>
      <c r="F268" s="131"/>
      <c r="G268" s="131"/>
      <c r="H268" s="131"/>
      <c r="I268" s="131"/>
      <c r="J268" s="131"/>
      <c r="K268" s="132"/>
      <c r="L268" s="118"/>
    </row>
    <row r="269" spans="1:12" s="18" customFormat="1" ht="45" hidden="1" x14ac:dyDescent="0.6">
      <c r="A269" s="99"/>
      <c r="B269" s="100" t="s">
        <v>4</v>
      </c>
      <c r="C269" s="101"/>
      <c r="D269" s="17">
        <f t="shared" ref="D269" si="80">SUM(D270:D273)</f>
        <v>0</v>
      </c>
      <c r="E269" s="17"/>
      <c r="F269" s="17"/>
      <c r="G269" s="17"/>
      <c r="H269" s="17"/>
      <c r="I269" s="17"/>
      <c r="J269" s="17"/>
      <c r="K269" s="17"/>
      <c r="L269" s="118"/>
    </row>
    <row r="270" spans="1:12" s="18" customFormat="1" ht="45" hidden="1" x14ac:dyDescent="0.6">
      <c r="A270" s="99"/>
      <c r="B270" s="100" t="s">
        <v>0</v>
      </c>
      <c r="C270" s="101"/>
      <c r="D270" s="17"/>
      <c r="E270" s="17"/>
      <c r="F270" s="17"/>
      <c r="G270" s="17"/>
      <c r="H270" s="17"/>
      <c r="I270" s="17"/>
      <c r="J270" s="17"/>
      <c r="K270" s="17"/>
      <c r="L270" s="118"/>
    </row>
    <row r="271" spans="1:12" s="18" customFormat="1" ht="45" hidden="1" x14ac:dyDescent="0.6">
      <c r="A271" s="99"/>
      <c r="B271" s="100" t="s">
        <v>1</v>
      </c>
      <c r="C271" s="101"/>
      <c r="D271" s="17">
        <f>E271+G271+I271</f>
        <v>0</v>
      </c>
      <c r="E271" s="17"/>
      <c r="F271" s="17"/>
      <c r="G271" s="17"/>
      <c r="H271" s="17"/>
      <c r="I271" s="17"/>
      <c r="J271" s="17"/>
      <c r="K271" s="17"/>
      <c r="L271" s="118"/>
    </row>
    <row r="272" spans="1:12" s="18" customFormat="1" ht="45" hidden="1" x14ac:dyDescent="0.6">
      <c r="A272" s="99"/>
      <c r="B272" s="100" t="s">
        <v>2</v>
      </c>
      <c r="C272" s="101"/>
      <c r="D272" s="17"/>
      <c r="E272" s="17"/>
      <c r="F272" s="17"/>
      <c r="G272" s="17"/>
      <c r="H272" s="17"/>
      <c r="I272" s="17"/>
      <c r="J272" s="17"/>
      <c r="K272" s="17"/>
      <c r="L272" s="118"/>
    </row>
    <row r="273" spans="1:12" s="18" customFormat="1" ht="45" hidden="1" x14ac:dyDescent="0.6">
      <c r="A273" s="102"/>
      <c r="B273" s="100" t="s">
        <v>3</v>
      </c>
      <c r="C273" s="101"/>
      <c r="D273" s="17"/>
      <c r="E273" s="17"/>
      <c r="F273" s="17"/>
      <c r="G273" s="17"/>
      <c r="H273" s="17"/>
      <c r="I273" s="17"/>
      <c r="J273" s="17"/>
      <c r="K273" s="17"/>
      <c r="L273" s="118"/>
    </row>
    <row r="274" spans="1:12" s="18" customFormat="1" ht="45.75" x14ac:dyDescent="0.6">
      <c r="A274" s="141"/>
      <c r="B274" s="141"/>
      <c r="C274" s="141"/>
      <c r="D274" s="141"/>
      <c r="E274" s="141"/>
      <c r="F274" s="141"/>
      <c r="G274" s="141"/>
      <c r="H274" s="141"/>
      <c r="I274" s="141"/>
      <c r="J274" s="141"/>
      <c r="K274" s="141"/>
      <c r="L274" s="118"/>
    </row>
    <row r="275" spans="1:12" s="18" customFormat="1" ht="45" x14ac:dyDescent="0.6">
      <c r="A275" s="100" t="s">
        <v>4</v>
      </c>
      <c r="B275" s="109"/>
      <c r="C275" s="101"/>
      <c r="D275" s="14">
        <f>E275+H275+J275</f>
        <v>1609590.1029299998</v>
      </c>
      <c r="E275" s="14">
        <f t="shared" ref="E275:K275" si="81">SUM(E276:E279)</f>
        <v>947352.36092999997</v>
      </c>
      <c r="F275" s="14">
        <f t="shared" si="81"/>
        <v>6843.1896799999995</v>
      </c>
      <c r="G275" s="14">
        <f t="shared" si="81"/>
        <v>16036.986000000001</v>
      </c>
      <c r="H275" s="14">
        <f t="shared" si="81"/>
        <v>639824.57199999993</v>
      </c>
      <c r="I275" s="14">
        <f t="shared" si="81"/>
        <v>80304.858999999997</v>
      </c>
      <c r="J275" s="14">
        <f t="shared" si="81"/>
        <v>22413.17</v>
      </c>
      <c r="K275" s="14">
        <f t="shared" si="81"/>
        <v>62413.17</v>
      </c>
      <c r="L275" s="118"/>
    </row>
    <row r="276" spans="1:12" s="18" customFormat="1" ht="45" x14ac:dyDescent="0.6">
      <c r="A276" s="100" t="s">
        <v>0</v>
      </c>
      <c r="B276" s="109"/>
      <c r="C276" s="101"/>
      <c r="D276" s="14"/>
      <c r="E276" s="14">
        <f t="shared" ref="E276:K276" si="82">E7+E46+E53+E68+E74+E89+E95+E150+E164+E233+E239+E245+E251+E257+E263+E270</f>
        <v>0</v>
      </c>
      <c r="F276" s="14">
        <f t="shared" si="82"/>
        <v>0</v>
      </c>
      <c r="G276" s="14">
        <f t="shared" si="82"/>
        <v>0</v>
      </c>
      <c r="H276" s="14">
        <f t="shared" si="82"/>
        <v>0</v>
      </c>
      <c r="I276" s="14">
        <f t="shared" si="82"/>
        <v>0</v>
      </c>
      <c r="J276" s="14">
        <f t="shared" si="82"/>
        <v>0</v>
      </c>
      <c r="K276" s="14">
        <f t="shared" si="82"/>
        <v>0</v>
      </c>
      <c r="L276" s="118"/>
    </row>
    <row r="277" spans="1:12" s="18" customFormat="1" ht="45" x14ac:dyDescent="0.6">
      <c r="A277" s="100" t="s">
        <v>1</v>
      </c>
      <c r="B277" s="109"/>
      <c r="C277" s="101"/>
      <c r="D277" s="14">
        <f>E277+H277+J277</f>
        <v>1609521.6710299999</v>
      </c>
      <c r="E277" s="14">
        <f>E8+E47+E54+E69+E75+E90+E96+E151+E165+E234+E240+E246+E252+E258+E264+E271</f>
        <v>947283.92903</v>
      </c>
      <c r="F277" s="14">
        <f t="shared" ref="F277:K277" si="83">F8+F47+F54+F69+F75+F90+F96+F151+F165+F234+F240+F246+F252+F258+F264+F271</f>
        <v>6774.7577799999999</v>
      </c>
      <c r="G277" s="14">
        <f t="shared" si="83"/>
        <v>16036.986000000001</v>
      </c>
      <c r="H277" s="14">
        <f t="shared" si="83"/>
        <v>639824.57199999993</v>
      </c>
      <c r="I277" s="14">
        <f t="shared" si="83"/>
        <v>80304.858999999997</v>
      </c>
      <c r="J277" s="14">
        <f t="shared" si="83"/>
        <v>22413.17</v>
      </c>
      <c r="K277" s="14">
        <f t="shared" si="83"/>
        <v>62413.17</v>
      </c>
      <c r="L277" s="118"/>
    </row>
    <row r="278" spans="1:12" s="18" customFormat="1" ht="45" x14ac:dyDescent="0.6">
      <c r="A278" s="100" t="s">
        <v>2</v>
      </c>
      <c r="B278" s="109"/>
      <c r="C278" s="101"/>
      <c r="D278" s="14"/>
      <c r="E278" s="14">
        <f>E9+E48+E55+E70+E76+E91+E97+E152+E166+E235+E241+E247+E253+E259+E265+E272</f>
        <v>68.431899999999999</v>
      </c>
      <c r="F278" s="14">
        <f t="shared" ref="F278:K278" si="84">F9+F48+F55+F70+F76+F91+F97+F152+F166+F235+F241+F247+F253+F259+F265+F272</f>
        <v>68.431899999999999</v>
      </c>
      <c r="G278" s="14">
        <f t="shared" si="84"/>
        <v>0</v>
      </c>
      <c r="H278" s="14">
        <f t="shared" si="84"/>
        <v>0</v>
      </c>
      <c r="I278" s="14">
        <f t="shared" si="84"/>
        <v>0</v>
      </c>
      <c r="J278" s="14">
        <f t="shared" si="84"/>
        <v>0</v>
      </c>
      <c r="K278" s="14">
        <f t="shared" si="84"/>
        <v>0</v>
      </c>
      <c r="L278" s="118"/>
    </row>
    <row r="279" spans="1:12" s="18" customFormat="1" ht="45" x14ac:dyDescent="0.6">
      <c r="A279" s="100" t="s">
        <v>3</v>
      </c>
      <c r="B279" s="109"/>
      <c r="C279" s="101"/>
      <c r="D279" s="14"/>
      <c r="E279" s="14">
        <f>E10+E49+E56+E71+E77+E92+E98+E153+E167+E236+E242+E248+E254+E260+E266+E273</f>
        <v>0</v>
      </c>
      <c r="F279" s="14">
        <f t="shared" ref="F279:K279" si="85">F10+F49+F56+F71+F77+F92+F98+F153+F167+F236+F242+F248+F254+F260+F266+F273</f>
        <v>0</v>
      </c>
      <c r="G279" s="14">
        <f t="shared" si="85"/>
        <v>0</v>
      </c>
      <c r="H279" s="14">
        <f t="shared" si="85"/>
        <v>0</v>
      </c>
      <c r="I279" s="14">
        <f t="shared" si="85"/>
        <v>0</v>
      </c>
      <c r="J279" s="14">
        <f t="shared" si="85"/>
        <v>0</v>
      </c>
      <c r="K279" s="14">
        <f t="shared" si="85"/>
        <v>0</v>
      </c>
      <c r="L279" s="118"/>
    </row>
    <row r="280" spans="1:12" s="18" customFormat="1" ht="45" x14ac:dyDescent="0.6">
      <c r="A280" s="110"/>
      <c r="B280" s="15"/>
      <c r="C280" s="15"/>
      <c r="D280" s="16">
        <f t="shared" ref="D280:J280" si="86">D281-D277</f>
        <v>0</v>
      </c>
      <c r="E280" s="16">
        <f t="shared" si="86"/>
        <v>0</v>
      </c>
      <c r="F280" s="16">
        <f t="shared" si="86"/>
        <v>0</v>
      </c>
      <c r="G280" s="16">
        <f t="shared" si="86"/>
        <v>0</v>
      </c>
      <c r="H280" s="16">
        <f t="shared" si="86"/>
        <v>0</v>
      </c>
      <c r="I280" s="16">
        <f t="shared" si="86"/>
        <v>0</v>
      </c>
      <c r="J280" s="16">
        <f t="shared" si="86"/>
        <v>0</v>
      </c>
      <c r="K280" s="16">
        <f>K281-K277</f>
        <v>0</v>
      </c>
      <c r="L280" s="118"/>
    </row>
    <row r="281" spans="1:12" s="18" customFormat="1" ht="45" x14ac:dyDescent="0.6">
      <c r="A281" s="100" t="s">
        <v>76</v>
      </c>
      <c r="B281" s="109"/>
      <c r="C281" s="101"/>
      <c r="D281" s="17">
        <f>SUM(D282:D296)</f>
        <v>1609521.6710299999</v>
      </c>
      <c r="E281" s="17">
        <f>SUM(E282:E296)</f>
        <v>947283.92903</v>
      </c>
      <c r="F281" s="17">
        <f t="shared" ref="F281:K281" si="87">SUM(F282:F296)</f>
        <v>6774.7577799999999</v>
      </c>
      <c r="G281" s="17">
        <f t="shared" si="87"/>
        <v>16036.986000000001</v>
      </c>
      <c r="H281" s="17">
        <f t="shared" si="87"/>
        <v>639824.57199999993</v>
      </c>
      <c r="I281" s="17">
        <f t="shared" si="87"/>
        <v>80304.858999999997</v>
      </c>
      <c r="J281" s="17">
        <f t="shared" si="87"/>
        <v>22413.17</v>
      </c>
      <c r="K281" s="17">
        <f t="shared" si="87"/>
        <v>62413.17</v>
      </c>
      <c r="L281" s="118"/>
    </row>
    <row r="282" spans="1:12" s="18" customFormat="1" ht="45" x14ac:dyDescent="0.6">
      <c r="A282" s="100" t="s">
        <v>77</v>
      </c>
      <c r="B282" s="109"/>
      <c r="C282" s="101"/>
      <c r="D282" s="17">
        <f>E282+H282+J282</f>
        <v>1202894.4707800001</v>
      </c>
      <c r="E282" s="17">
        <f>E24+E32+E40+E62+E104+E112+E120+E128</f>
        <v>623374.75777999999</v>
      </c>
      <c r="F282" s="17">
        <f t="shared" ref="F282:K282" si="88">F24+F32+F40+F62+F104+F112+F120+F128</f>
        <v>6774.7577799999999</v>
      </c>
      <c r="G282" s="17">
        <f t="shared" si="88"/>
        <v>0</v>
      </c>
      <c r="H282" s="17">
        <f t="shared" si="88"/>
        <v>579519.71299999999</v>
      </c>
      <c r="I282" s="17">
        <f t="shared" si="88"/>
        <v>0</v>
      </c>
      <c r="J282" s="17">
        <f t="shared" si="88"/>
        <v>0</v>
      </c>
      <c r="K282" s="17">
        <f t="shared" si="88"/>
        <v>0</v>
      </c>
      <c r="L282" s="118"/>
    </row>
    <row r="283" spans="1:12" s="18" customFormat="1" ht="45" x14ac:dyDescent="0.6">
      <c r="A283" s="100" t="s">
        <v>78</v>
      </c>
      <c r="B283" s="109"/>
      <c r="C283" s="101"/>
      <c r="D283" s="17">
        <f>E283+H283+J283</f>
        <v>149037.58325</v>
      </c>
      <c r="E283" s="17">
        <f>E172+E179+E186+E193+E200+E207+E214+E221+E228</f>
        <v>66319.554250000001</v>
      </c>
      <c r="F283" s="17">
        <f t="shared" ref="F283:K283" si="89">F172+F179+F186+F193+F200+F207+F214+F221+F228</f>
        <v>0</v>
      </c>
      <c r="G283" s="17">
        <f t="shared" si="89"/>
        <v>16036.986000000001</v>
      </c>
      <c r="H283" s="17">
        <f t="shared" si="89"/>
        <v>60304.858999999997</v>
      </c>
      <c r="I283" s="17">
        <f t="shared" si="89"/>
        <v>80304.858999999997</v>
      </c>
      <c r="J283" s="17">
        <f t="shared" si="89"/>
        <v>22413.17</v>
      </c>
      <c r="K283" s="17">
        <f t="shared" si="89"/>
        <v>62413.17</v>
      </c>
      <c r="L283" s="118"/>
    </row>
    <row r="284" spans="1:12" s="18" customFormat="1" ht="45" x14ac:dyDescent="0.6">
      <c r="A284" s="100" t="s">
        <v>79</v>
      </c>
      <c r="B284" s="109"/>
      <c r="C284" s="101"/>
      <c r="D284" s="17">
        <f>E284+H284+J284</f>
        <v>76590.945999999996</v>
      </c>
      <c r="E284" s="17">
        <f>E159</f>
        <v>76590.945999999996</v>
      </c>
      <c r="F284" s="17">
        <f t="shared" ref="F284:K284" si="90">F159</f>
        <v>0</v>
      </c>
      <c r="G284" s="17">
        <f t="shared" si="90"/>
        <v>0</v>
      </c>
      <c r="H284" s="17">
        <f t="shared" si="90"/>
        <v>0</v>
      </c>
      <c r="I284" s="17">
        <f t="shared" si="90"/>
        <v>0</v>
      </c>
      <c r="J284" s="17">
        <f t="shared" si="90"/>
        <v>0</v>
      </c>
      <c r="K284" s="17">
        <f t="shared" si="90"/>
        <v>0</v>
      </c>
      <c r="L284" s="118"/>
    </row>
    <row r="285" spans="1:12" s="18" customFormat="1" ht="45" hidden="1" x14ac:dyDescent="0.6">
      <c r="A285" s="100" t="s">
        <v>80</v>
      </c>
      <c r="B285" s="109"/>
      <c r="C285" s="101"/>
      <c r="D285" s="17">
        <f t="shared" ref="D285:D296" si="91">E285+H285+J285</f>
        <v>0</v>
      </c>
      <c r="E285" s="17"/>
      <c r="F285" s="17"/>
      <c r="G285" s="17"/>
      <c r="H285" s="17"/>
      <c r="I285" s="17"/>
      <c r="J285" s="17"/>
      <c r="K285" s="17"/>
      <c r="L285" s="118"/>
    </row>
    <row r="286" spans="1:12" s="18" customFormat="1" ht="45" hidden="1" x14ac:dyDescent="0.6">
      <c r="A286" s="100" t="s">
        <v>81</v>
      </c>
      <c r="B286" s="109"/>
      <c r="C286" s="101"/>
      <c r="D286" s="17">
        <f t="shared" si="91"/>
        <v>0</v>
      </c>
      <c r="E286" s="17"/>
      <c r="F286" s="17"/>
      <c r="G286" s="17"/>
      <c r="H286" s="17"/>
      <c r="I286" s="17"/>
      <c r="J286" s="17"/>
      <c r="K286" s="17"/>
      <c r="L286" s="118"/>
    </row>
    <row r="287" spans="1:12" s="18" customFormat="1" ht="45" hidden="1" x14ac:dyDescent="0.6">
      <c r="A287" s="100" t="s">
        <v>82</v>
      </c>
      <c r="B287" s="109"/>
      <c r="C287" s="101"/>
      <c r="D287" s="17">
        <f t="shared" si="91"/>
        <v>0</v>
      </c>
      <c r="E287" s="17"/>
      <c r="F287" s="17"/>
      <c r="G287" s="17"/>
      <c r="H287" s="17"/>
      <c r="I287" s="17"/>
      <c r="J287" s="17"/>
      <c r="K287" s="17"/>
      <c r="L287" s="118"/>
    </row>
    <row r="288" spans="1:12" s="18" customFormat="1" ht="45" x14ac:dyDescent="0.6">
      <c r="A288" s="100" t="s">
        <v>83</v>
      </c>
      <c r="B288" s="109"/>
      <c r="C288" s="101"/>
      <c r="D288" s="17">
        <f t="shared" si="91"/>
        <v>37906.048999999999</v>
      </c>
      <c r="E288" s="17">
        <f>E83</f>
        <v>37906.048999999999</v>
      </c>
      <c r="F288" s="17">
        <f t="shared" ref="F288:K288" si="92">F83</f>
        <v>0</v>
      </c>
      <c r="G288" s="17">
        <f t="shared" si="92"/>
        <v>0</v>
      </c>
      <c r="H288" s="17">
        <f t="shared" si="92"/>
        <v>0</v>
      </c>
      <c r="I288" s="17">
        <f t="shared" si="92"/>
        <v>0</v>
      </c>
      <c r="J288" s="17">
        <f t="shared" si="92"/>
        <v>0</v>
      </c>
      <c r="K288" s="17">
        <f t="shared" si="92"/>
        <v>0</v>
      </c>
      <c r="L288" s="118"/>
    </row>
    <row r="289" spans="1:12" s="18" customFormat="1" ht="45" x14ac:dyDescent="0.6">
      <c r="A289" s="100" t="s">
        <v>84</v>
      </c>
      <c r="B289" s="109"/>
      <c r="C289" s="101"/>
      <c r="D289" s="17">
        <f t="shared" si="91"/>
        <v>143092.622</v>
      </c>
      <c r="E289" s="17">
        <f t="shared" ref="E289:K289" si="93">E16+E136+E144</f>
        <v>143092.622</v>
      </c>
      <c r="F289" s="17">
        <f t="shared" si="93"/>
        <v>0</v>
      </c>
      <c r="G289" s="17">
        <f t="shared" si="93"/>
        <v>0</v>
      </c>
      <c r="H289" s="17">
        <f t="shared" si="93"/>
        <v>0</v>
      </c>
      <c r="I289" s="17">
        <f t="shared" si="93"/>
        <v>0</v>
      </c>
      <c r="J289" s="17">
        <f t="shared" si="93"/>
        <v>0</v>
      </c>
      <c r="K289" s="17">
        <f t="shared" si="93"/>
        <v>0</v>
      </c>
      <c r="L289" s="118"/>
    </row>
    <row r="290" spans="1:12" s="18" customFormat="1" ht="45" hidden="1" x14ac:dyDescent="0.6">
      <c r="A290" s="100" t="s">
        <v>85</v>
      </c>
      <c r="B290" s="109"/>
      <c r="C290" s="101"/>
      <c r="D290" s="17">
        <f t="shared" si="91"/>
        <v>0</v>
      </c>
      <c r="E290" s="17"/>
      <c r="F290" s="17"/>
      <c r="G290" s="17"/>
      <c r="H290" s="17"/>
      <c r="I290" s="17"/>
      <c r="J290" s="17"/>
      <c r="K290" s="17"/>
      <c r="L290" s="118"/>
    </row>
    <row r="291" spans="1:12" s="18" customFormat="1" ht="45" hidden="1" x14ac:dyDescent="0.6">
      <c r="A291" s="100" t="s">
        <v>168</v>
      </c>
      <c r="B291" s="109"/>
      <c r="C291" s="101"/>
      <c r="D291" s="17">
        <f t="shared" si="91"/>
        <v>0</v>
      </c>
      <c r="E291" s="17"/>
      <c r="F291" s="17"/>
      <c r="G291" s="17"/>
      <c r="H291" s="17"/>
      <c r="I291" s="17"/>
      <c r="J291" s="17"/>
      <c r="K291" s="17"/>
      <c r="L291" s="118"/>
    </row>
    <row r="292" spans="1:12" s="18" customFormat="1" ht="45" hidden="1" x14ac:dyDescent="0.6">
      <c r="A292" s="100" t="s">
        <v>167</v>
      </c>
      <c r="B292" s="109"/>
      <c r="C292" s="101"/>
      <c r="D292" s="17">
        <f t="shared" si="91"/>
        <v>0</v>
      </c>
      <c r="E292" s="17"/>
      <c r="F292" s="17"/>
      <c r="G292" s="17"/>
      <c r="H292" s="17"/>
      <c r="I292" s="17"/>
      <c r="J292" s="17"/>
      <c r="K292" s="17"/>
      <c r="L292" s="118"/>
    </row>
    <row r="293" spans="1:12" s="18" customFormat="1" ht="45" hidden="1" x14ac:dyDescent="0.6">
      <c r="A293" s="100" t="s">
        <v>88</v>
      </c>
      <c r="B293" s="109"/>
      <c r="C293" s="101"/>
      <c r="D293" s="17">
        <f t="shared" si="91"/>
        <v>0</v>
      </c>
      <c r="E293" s="17"/>
      <c r="F293" s="17"/>
      <c r="G293" s="17"/>
      <c r="H293" s="17"/>
      <c r="I293" s="17"/>
      <c r="J293" s="17"/>
      <c r="K293" s="17"/>
      <c r="L293" s="118"/>
    </row>
    <row r="294" spans="1:12" s="18" customFormat="1" ht="45" hidden="1" x14ac:dyDescent="0.6">
      <c r="A294" s="100" t="s">
        <v>166</v>
      </c>
      <c r="B294" s="109"/>
      <c r="C294" s="101"/>
      <c r="D294" s="17">
        <f t="shared" si="91"/>
        <v>0</v>
      </c>
      <c r="E294" s="17"/>
      <c r="F294" s="17"/>
      <c r="G294" s="17"/>
      <c r="H294" s="17"/>
      <c r="I294" s="17"/>
      <c r="J294" s="17"/>
      <c r="K294" s="17"/>
      <c r="L294" s="118"/>
    </row>
    <row r="295" spans="1:12" s="18" customFormat="1" ht="45" hidden="1" x14ac:dyDescent="0.6">
      <c r="A295" s="100" t="s">
        <v>86</v>
      </c>
      <c r="B295" s="109"/>
      <c r="C295" s="101"/>
      <c r="D295" s="17">
        <f t="shared" si="91"/>
        <v>0</v>
      </c>
      <c r="E295" s="17"/>
      <c r="F295" s="17"/>
      <c r="G295" s="17"/>
      <c r="H295" s="17"/>
      <c r="I295" s="17"/>
      <c r="J295" s="17"/>
      <c r="K295" s="17"/>
      <c r="L295" s="118"/>
    </row>
    <row r="296" spans="1:12" s="18" customFormat="1" ht="45" hidden="1" x14ac:dyDescent="0.6">
      <c r="A296" s="100" t="s">
        <v>87</v>
      </c>
      <c r="B296" s="109"/>
      <c r="C296" s="101"/>
      <c r="D296" s="17">
        <f t="shared" si="91"/>
        <v>0</v>
      </c>
      <c r="E296" s="17"/>
      <c r="F296" s="17"/>
      <c r="G296" s="17"/>
      <c r="H296" s="17"/>
      <c r="I296" s="17"/>
      <c r="J296" s="17"/>
      <c r="K296" s="17"/>
      <c r="L296" s="118"/>
    </row>
    <row r="297" spans="1:12" s="18" customFormat="1" ht="45" x14ac:dyDescent="0.6">
      <c r="A297" s="111"/>
      <c r="B297" s="112"/>
      <c r="C297" s="112"/>
      <c r="D297" s="113"/>
      <c r="E297" s="113"/>
      <c r="F297" s="113"/>
      <c r="G297" s="113"/>
      <c r="H297" s="113"/>
      <c r="I297" s="113"/>
      <c r="J297" s="113"/>
      <c r="K297" s="113"/>
      <c r="L297" s="118"/>
    </row>
    <row r="298" spans="1:12" s="18" customFormat="1" x14ac:dyDescent="0.6">
      <c r="L298" s="118"/>
    </row>
    <row r="299" spans="1:12" s="18" customFormat="1" x14ac:dyDescent="0.6">
      <c r="L299" s="118"/>
    </row>
    <row r="300" spans="1:12" s="18" customFormat="1" x14ac:dyDescent="0.6">
      <c r="L300" s="118"/>
    </row>
    <row r="301" spans="1:12" s="18" customFormat="1" x14ac:dyDescent="0.6">
      <c r="L301" s="118"/>
    </row>
    <row r="302" spans="1:12" s="18" customFormat="1" x14ac:dyDescent="0.6">
      <c r="L302" s="118"/>
    </row>
    <row r="303" spans="1:12" s="18" customFormat="1" x14ac:dyDescent="0.6">
      <c r="E303" s="114"/>
      <c r="F303" s="114"/>
      <c r="L303" s="118"/>
    </row>
    <row r="304" spans="1:12" s="18" customFormat="1" x14ac:dyDescent="0.6">
      <c r="L304" s="118"/>
    </row>
    <row r="305" spans="12:12" s="18" customFormat="1" x14ac:dyDescent="0.6">
      <c r="L305" s="118"/>
    </row>
  </sheetData>
  <mergeCells count="245">
    <mergeCell ref="H1:J1"/>
    <mergeCell ref="C117:K117"/>
    <mergeCell ref="C125:K125"/>
    <mergeCell ref="A65:K65"/>
    <mergeCell ref="A147:K147"/>
    <mergeCell ref="A100:A106"/>
    <mergeCell ref="B100:K100"/>
    <mergeCell ref="B101:B106"/>
    <mergeCell ref="C101:K101"/>
    <mergeCell ref="A99:J99"/>
    <mergeCell ref="A115:J115"/>
    <mergeCell ref="A116:A122"/>
    <mergeCell ref="B116:K116"/>
    <mergeCell ref="B117:B122"/>
    <mergeCell ref="A123:J123"/>
    <mergeCell ref="A124:A130"/>
    <mergeCell ref="B124:K124"/>
    <mergeCell ref="B125:B130"/>
    <mergeCell ref="A107:J107"/>
    <mergeCell ref="A108:A114"/>
    <mergeCell ref="B108:K108"/>
    <mergeCell ref="B109:B114"/>
    <mergeCell ref="C109:K109"/>
    <mergeCell ref="A139:J139"/>
    <mergeCell ref="A140:A146"/>
    <mergeCell ref="B20:K20"/>
    <mergeCell ref="B21:B26"/>
    <mergeCell ref="C21:K21"/>
    <mergeCell ref="A27:K27"/>
    <mergeCell ref="A28:A34"/>
    <mergeCell ref="B28:K28"/>
    <mergeCell ref="B29:B34"/>
    <mergeCell ref="C29:K29"/>
    <mergeCell ref="A57:K57"/>
    <mergeCell ref="A44:A49"/>
    <mergeCell ref="B44:K44"/>
    <mergeCell ref="B45:C45"/>
    <mergeCell ref="B46:C46"/>
    <mergeCell ref="B47:C47"/>
    <mergeCell ref="B48:C48"/>
    <mergeCell ref="B49:C49"/>
    <mergeCell ref="A35:K35"/>
    <mergeCell ref="A36:A42"/>
    <mergeCell ref="B36:K36"/>
    <mergeCell ref="B37:B42"/>
    <mergeCell ref="C37:K37"/>
    <mergeCell ref="A2:K2"/>
    <mergeCell ref="A3:C3"/>
    <mergeCell ref="A5:A10"/>
    <mergeCell ref="B5:K5"/>
    <mergeCell ref="B6:C6"/>
    <mergeCell ref="B7:C7"/>
    <mergeCell ref="B8:C8"/>
    <mergeCell ref="B9:C9"/>
    <mergeCell ref="B10:C10"/>
    <mergeCell ref="A19:K19"/>
    <mergeCell ref="A20:A26"/>
    <mergeCell ref="A50:K50"/>
    <mergeCell ref="A51:A56"/>
    <mergeCell ref="B51:K51"/>
    <mergeCell ref="B52:C52"/>
    <mergeCell ref="B53:C53"/>
    <mergeCell ref="B54:C54"/>
    <mergeCell ref="A72:A77"/>
    <mergeCell ref="B72:K72"/>
    <mergeCell ref="B73:C73"/>
    <mergeCell ref="B74:C74"/>
    <mergeCell ref="B75:C75"/>
    <mergeCell ref="B76:C76"/>
    <mergeCell ref="B77:C77"/>
    <mergeCell ref="B55:C55"/>
    <mergeCell ref="B56:C56"/>
    <mergeCell ref="A66:A71"/>
    <mergeCell ref="B66:K66"/>
    <mergeCell ref="B67:C67"/>
    <mergeCell ref="B68:C68"/>
    <mergeCell ref="B69:C69"/>
    <mergeCell ref="B70:C70"/>
    <mergeCell ref="B71:C71"/>
    <mergeCell ref="B96:C96"/>
    <mergeCell ref="B97:C97"/>
    <mergeCell ref="B98:C98"/>
    <mergeCell ref="A87:A92"/>
    <mergeCell ref="B87:K87"/>
    <mergeCell ref="B88:C88"/>
    <mergeCell ref="B89:C89"/>
    <mergeCell ref="B90:C90"/>
    <mergeCell ref="B91:C91"/>
    <mergeCell ref="B92:C92"/>
    <mergeCell ref="A162:A167"/>
    <mergeCell ref="B162:K162"/>
    <mergeCell ref="B163:C163"/>
    <mergeCell ref="B164:C164"/>
    <mergeCell ref="B165:C165"/>
    <mergeCell ref="B166:C166"/>
    <mergeCell ref="B167:C167"/>
    <mergeCell ref="A148:A153"/>
    <mergeCell ref="B148:K148"/>
    <mergeCell ref="B149:C149"/>
    <mergeCell ref="B150:C150"/>
    <mergeCell ref="B151:C151"/>
    <mergeCell ref="B152:C152"/>
    <mergeCell ref="B153:C153"/>
    <mergeCell ref="A154:J154"/>
    <mergeCell ref="B240:C240"/>
    <mergeCell ref="B241:C241"/>
    <mergeCell ref="B242:C242"/>
    <mergeCell ref="A231:A236"/>
    <mergeCell ref="B231:K231"/>
    <mergeCell ref="B232:C232"/>
    <mergeCell ref="B233:C233"/>
    <mergeCell ref="B234:C234"/>
    <mergeCell ref="B235:C235"/>
    <mergeCell ref="B236:C236"/>
    <mergeCell ref="A281:C281"/>
    <mergeCell ref="A282:C282"/>
    <mergeCell ref="A283:C283"/>
    <mergeCell ref="A284:C284"/>
    <mergeCell ref="A285:C285"/>
    <mergeCell ref="A286:C286"/>
    <mergeCell ref="A274:K274"/>
    <mergeCell ref="A275:C275"/>
    <mergeCell ref="A155:A160"/>
    <mergeCell ref="B155:K155"/>
    <mergeCell ref="B156:B160"/>
    <mergeCell ref="C156:K156"/>
    <mergeCell ref="A276:C276"/>
    <mergeCell ref="A277:C277"/>
    <mergeCell ref="A278:C278"/>
    <mergeCell ref="A279:C279"/>
    <mergeCell ref="A268:A273"/>
    <mergeCell ref="B268:K268"/>
    <mergeCell ref="B269:C269"/>
    <mergeCell ref="B270:C270"/>
    <mergeCell ref="B271:C271"/>
    <mergeCell ref="B272:C272"/>
    <mergeCell ref="B273:C273"/>
    <mergeCell ref="B249:K249"/>
    <mergeCell ref="A293:C293"/>
    <mergeCell ref="A294:C294"/>
    <mergeCell ref="A295:C295"/>
    <mergeCell ref="A296:C296"/>
    <mergeCell ref="A297:C297"/>
    <mergeCell ref="A287:C287"/>
    <mergeCell ref="A288:C288"/>
    <mergeCell ref="A289:C289"/>
    <mergeCell ref="A290:C290"/>
    <mergeCell ref="A291:C291"/>
    <mergeCell ref="A292:C292"/>
    <mergeCell ref="A11:K11"/>
    <mergeCell ref="A12:A18"/>
    <mergeCell ref="B12:K12"/>
    <mergeCell ref="B13:B18"/>
    <mergeCell ref="C13:K13"/>
    <mergeCell ref="A131:J131"/>
    <mergeCell ref="A132:A138"/>
    <mergeCell ref="B132:K132"/>
    <mergeCell ref="B133:B138"/>
    <mergeCell ref="C133:K133"/>
    <mergeCell ref="A78:K78"/>
    <mergeCell ref="A79:A85"/>
    <mergeCell ref="B79:K79"/>
    <mergeCell ref="B80:B85"/>
    <mergeCell ref="C80:K80"/>
    <mergeCell ref="A86:K86"/>
    <mergeCell ref="A58:A64"/>
    <mergeCell ref="B58:K58"/>
    <mergeCell ref="B59:B64"/>
    <mergeCell ref="C59:K59"/>
    <mergeCell ref="A93:A98"/>
    <mergeCell ref="B93:K93"/>
    <mergeCell ref="B94:C94"/>
    <mergeCell ref="B95:C95"/>
    <mergeCell ref="B140:K140"/>
    <mergeCell ref="B141:B146"/>
    <mergeCell ref="C141:K141"/>
    <mergeCell ref="A261:A266"/>
    <mergeCell ref="B261:K261"/>
    <mergeCell ref="B262:C262"/>
    <mergeCell ref="B263:C263"/>
    <mergeCell ref="B264:C264"/>
    <mergeCell ref="B265:C265"/>
    <mergeCell ref="B266:C266"/>
    <mergeCell ref="A255:A260"/>
    <mergeCell ref="B255:K255"/>
    <mergeCell ref="B256:C256"/>
    <mergeCell ref="B257:C257"/>
    <mergeCell ref="B258:C258"/>
    <mergeCell ref="B259:C259"/>
    <mergeCell ref="B260:C260"/>
    <mergeCell ref="A249:A254"/>
    <mergeCell ref="A168:A174"/>
    <mergeCell ref="B168:K168"/>
    <mergeCell ref="B169:B174"/>
    <mergeCell ref="C169:K169"/>
    <mergeCell ref="A175:A181"/>
    <mergeCell ref="B250:C250"/>
    <mergeCell ref="A182:A188"/>
    <mergeCell ref="B182:K182"/>
    <mergeCell ref="B183:B188"/>
    <mergeCell ref="C183:K183"/>
    <mergeCell ref="A189:A195"/>
    <mergeCell ref="B189:K189"/>
    <mergeCell ref="B190:B195"/>
    <mergeCell ref="C190:K190"/>
    <mergeCell ref="A267:K267"/>
    <mergeCell ref="B251:C251"/>
    <mergeCell ref="B252:C252"/>
    <mergeCell ref="B253:C253"/>
    <mergeCell ref="B254:C254"/>
    <mergeCell ref="A243:A248"/>
    <mergeCell ref="B243:K243"/>
    <mergeCell ref="B244:C244"/>
    <mergeCell ref="B245:C245"/>
    <mergeCell ref="B246:C246"/>
    <mergeCell ref="B247:C247"/>
    <mergeCell ref="B248:C248"/>
    <mergeCell ref="A237:A242"/>
    <mergeCell ref="B237:K237"/>
    <mergeCell ref="B238:C238"/>
    <mergeCell ref="B239:C239"/>
    <mergeCell ref="A217:A223"/>
    <mergeCell ref="B217:K217"/>
    <mergeCell ref="B218:B223"/>
    <mergeCell ref="C218:K218"/>
    <mergeCell ref="A224:A230"/>
    <mergeCell ref="B224:K224"/>
    <mergeCell ref="B225:B230"/>
    <mergeCell ref="C225:K225"/>
    <mergeCell ref="A43:K43"/>
    <mergeCell ref="A196:A202"/>
    <mergeCell ref="B196:K196"/>
    <mergeCell ref="B197:B202"/>
    <mergeCell ref="C197:K197"/>
    <mergeCell ref="A203:A209"/>
    <mergeCell ref="B203:K203"/>
    <mergeCell ref="B204:B209"/>
    <mergeCell ref="C204:K204"/>
    <mergeCell ref="A210:A216"/>
    <mergeCell ref="B210:K210"/>
    <mergeCell ref="B211:B216"/>
    <mergeCell ref="C211:K211"/>
    <mergeCell ref="B175:K175"/>
    <mergeCell ref="B176:B181"/>
    <mergeCell ref="C176:K176"/>
  </mergeCells>
  <pageMargins left="0.59055118110236227" right="0.19685039370078741" top="0.39370078740157483" bottom="0.19685039370078741" header="0.31496062992125984" footer="0.31496062992125984"/>
  <pageSetup paperSize="9" scale="2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29"/>
  <sheetViews>
    <sheetView view="pageBreakPreview" zoomScale="30" zoomScaleNormal="20" zoomScaleSheetLayoutView="30" workbookViewId="0">
      <selection activeCell="P3" sqref="P3"/>
    </sheetView>
  </sheetViews>
  <sheetFormatPr defaultColWidth="9.140625" defaultRowHeight="15" x14ac:dyDescent="0.25"/>
  <cols>
    <col min="1" max="1" width="19" style="18" customWidth="1"/>
    <col min="2" max="2" width="23.7109375" style="18" bestFit="1" customWidth="1"/>
    <col min="3" max="3" width="81.7109375" style="18" customWidth="1"/>
    <col min="4" max="4" width="68.5703125" style="18" customWidth="1"/>
    <col min="5" max="5" width="62.28515625" style="18" bestFit="1" customWidth="1"/>
    <col min="6" max="6" width="59.7109375" style="18" hidden="1" customWidth="1"/>
    <col min="7" max="7" width="58.140625" style="18" customWidth="1"/>
    <col min="8" max="8" width="59.5703125" style="18" hidden="1" customWidth="1"/>
    <col min="9" max="9" width="61.85546875" style="18" customWidth="1"/>
    <col min="10" max="10" width="61.85546875" style="4" hidden="1" customWidth="1"/>
    <col min="11" max="16384" width="9.140625" style="4"/>
  </cols>
  <sheetData>
    <row r="1" spans="1:30" s="18" customFormat="1" ht="77.25" customHeight="1" x14ac:dyDescent="0.7">
      <c r="G1" s="88" t="s">
        <v>471</v>
      </c>
      <c r="H1" s="88"/>
      <c r="I1" s="88"/>
    </row>
    <row r="2" spans="1:30" s="18" customFormat="1" ht="88.5" customHeight="1" x14ac:dyDescent="0.25">
      <c r="A2" s="122" t="s">
        <v>465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</row>
    <row r="3" spans="1:30" s="123" customFormat="1" ht="119.25" customHeight="1" x14ac:dyDescent="0.25">
      <c r="A3" s="89" t="s">
        <v>466</v>
      </c>
      <c r="B3" s="89"/>
      <c r="C3" s="89"/>
      <c r="D3" s="90" t="s">
        <v>4</v>
      </c>
      <c r="E3" s="90" t="s">
        <v>171</v>
      </c>
      <c r="F3" s="90" t="s">
        <v>249</v>
      </c>
      <c r="G3" s="90" t="s">
        <v>250</v>
      </c>
      <c r="H3" s="90" t="s">
        <v>249</v>
      </c>
      <c r="I3" s="90" t="s">
        <v>251</v>
      </c>
      <c r="J3" s="90" t="s">
        <v>249</v>
      </c>
    </row>
    <row r="4" spans="1:30" s="124" customFormat="1" ht="45.75" x14ac:dyDescent="0.25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7</v>
      </c>
      <c r="G4" s="13">
        <v>9</v>
      </c>
      <c r="H4" s="13"/>
      <c r="I4" s="13">
        <v>10</v>
      </c>
      <c r="J4" s="13"/>
    </row>
    <row r="5" spans="1:30" s="121" customFormat="1" ht="45" x14ac:dyDescent="0.4">
      <c r="A5" s="91" t="s">
        <v>5</v>
      </c>
      <c r="B5" s="69" t="s">
        <v>24</v>
      </c>
      <c r="C5" s="69"/>
      <c r="D5" s="69"/>
      <c r="E5" s="69"/>
      <c r="F5" s="69"/>
      <c r="G5" s="69"/>
      <c r="H5" s="69"/>
      <c r="I5" s="69"/>
      <c r="J5" s="69"/>
    </row>
    <row r="6" spans="1:30" s="125" customFormat="1" ht="45" x14ac:dyDescent="0.6">
      <c r="A6" s="91"/>
      <c r="B6" s="92" t="s">
        <v>4</v>
      </c>
      <c r="C6" s="92"/>
      <c r="D6" s="17">
        <f>SUM(D7:D10)</f>
        <v>2612747.7039999999</v>
      </c>
      <c r="E6" s="17">
        <f t="shared" ref="E6:J6" si="0">SUM(E7:E10)</f>
        <v>1101048.8459999999</v>
      </c>
      <c r="F6" s="17">
        <f t="shared" si="0"/>
        <v>0</v>
      </c>
      <c r="G6" s="17">
        <f t="shared" si="0"/>
        <v>1091592.389</v>
      </c>
      <c r="H6" s="17">
        <f t="shared" si="0"/>
        <v>0</v>
      </c>
      <c r="I6" s="17">
        <f t="shared" si="0"/>
        <v>420106.46899999998</v>
      </c>
      <c r="J6" s="17">
        <f t="shared" si="0"/>
        <v>0</v>
      </c>
    </row>
    <row r="7" spans="1:30" s="126" customFormat="1" ht="45" x14ac:dyDescent="0.6">
      <c r="A7" s="91"/>
      <c r="B7" s="92" t="s">
        <v>0</v>
      </c>
      <c r="C7" s="92"/>
      <c r="D7" s="17">
        <f>E7+H7+J7</f>
        <v>0</v>
      </c>
      <c r="E7" s="17">
        <f>E15+E23+E31+E39+E47+E55+E63</f>
        <v>0</v>
      </c>
      <c r="F7" s="17">
        <f t="shared" ref="F7:J7" si="1">F15+F23+F31+F39+F47+F55+F63</f>
        <v>0</v>
      </c>
      <c r="G7" s="17">
        <f t="shared" si="1"/>
        <v>0</v>
      </c>
      <c r="H7" s="17">
        <f t="shared" si="1"/>
        <v>0</v>
      </c>
      <c r="I7" s="17">
        <f t="shared" si="1"/>
        <v>0</v>
      </c>
      <c r="J7" s="17">
        <f t="shared" si="1"/>
        <v>0</v>
      </c>
    </row>
    <row r="8" spans="1:30" s="126" customFormat="1" ht="45" x14ac:dyDescent="0.6">
      <c r="A8" s="91"/>
      <c r="B8" s="92" t="s">
        <v>1</v>
      </c>
      <c r="C8" s="92"/>
      <c r="D8" s="17">
        <f>E8+G8+I8</f>
        <v>2612747.7039999999</v>
      </c>
      <c r="E8" s="17">
        <f>E16+E24+E32+E40+E48+E56+E64</f>
        <v>1101048.8459999999</v>
      </c>
      <c r="F8" s="17">
        <f t="shared" ref="F8:J8" si="2">F16+F24+F32+F40+F48+F56+F64</f>
        <v>0</v>
      </c>
      <c r="G8" s="17">
        <f t="shared" si="2"/>
        <v>1091592.389</v>
      </c>
      <c r="H8" s="17">
        <f t="shared" si="2"/>
        <v>0</v>
      </c>
      <c r="I8" s="17">
        <f t="shared" si="2"/>
        <v>420106.46899999998</v>
      </c>
      <c r="J8" s="17">
        <f t="shared" si="2"/>
        <v>0</v>
      </c>
    </row>
    <row r="9" spans="1:30" s="126" customFormat="1" ht="45" x14ac:dyDescent="0.6">
      <c r="A9" s="91"/>
      <c r="B9" s="92" t="s">
        <v>2</v>
      </c>
      <c r="C9" s="92"/>
      <c r="D9" s="17">
        <f t="shared" ref="D9:D10" si="3">E9+H9+J9</f>
        <v>0</v>
      </c>
      <c r="E9" s="17">
        <f t="shared" ref="E9:J9" si="4">E17+E25+E33+E41+E49+E57+E65</f>
        <v>0</v>
      </c>
      <c r="F9" s="17">
        <f t="shared" si="4"/>
        <v>0</v>
      </c>
      <c r="G9" s="17">
        <f t="shared" si="4"/>
        <v>0</v>
      </c>
      <c r="H9" s="17">
        <f t="shared" si="4"/>
        <v>0</v>
      </c>
      <c r="I9" s="17">
        <f t="shared" si="4"/>
        <v>0</v>
      </c>
      <c r="J9" s="17">
        <f t="shared" si="4"/>
        <v>0</v>
      </c>
      <c r="AD9" s="126" t="s">
        <v>414</v>
      </c>
    </row>
    <row r="10" spans="1:30" s="126" customFormat="1" ht="45" x14ac:dyDescent="0.6">
      <c r="A10" s="91"/>
      <c r="B10" s="92" t="s">
        <v>3</v>
      </c>
      <c r="C10" s="92"/>
      <c r="D10" s="17">
        <f t="shared" si="3"/>
        <v>0</v>
      </c>
      <c r="E10" s="17">
        <f t="shared" ref="E10:J10" si="5">E18+E26+E34+E42+E50+E58+E66</f>
        <v>0</v>
      </c>
      <c r="F10" s="17">
        <f t="shared" si="5"/>
        <v>0</v>
      </c>
      <c r="G10" s="17">
        <f t="shared" si="5"/>
        <v>0</v>
      </c>
      <c r="H10" s="17">
        <f t="shared" si="5"/>
        <v>0</v>
      </c>
      <c r="I10" s="17">
        <f t="shared" si="5"/>
        <v>0</v>
      </c>
      <c r="J10" s="17">
        <f t="shared" si="5"/>
        <v>0</v>
      </c>
    </row>
    <row r="11" spans="1:30" s="126" customFormat="1" ht="65.25" customHeight="1" x14ac:dyDescent="0.4">
      <c r="A11" s="60" t="s">
        <v>13</v>
      </c>
      <c r="B11" s="61"/>
      <c r="C11" s="61"/>
      <c r="D11" s="61"/>
      <c r="E11" s="61"/>
      <c r="F11" s="61"/>
      <c r="G11" s="61"/>
      <c r="H11" s="61"/>
      <c r="I11" s="61"/>
      <c r="J11" s="62"/>
    </row>
    <row r="12" spans="1:30" s="126" customFormat="1" ht="96.75" customHeight="1" x14ac:dyDescent="0.4">
      <c r="A12" s="93"/>
      <c r="B12" s="60" t="s">
        <v>252</v>
      </c>
      <c r="C12" s="61"/>
      <c r="D12" s="61"/>
      <c r="E12" s="61"/>
      <c r="F12" s="61"/>
      <c r="G12" s="61"/>
      <c r="H12" s="61"/>
      <c r="I12" s="61"/>
      <c r="J12" s="62"/>
    </row>
    <row r="13" spans="1:30" s="126" customFormat="1" ht="54" customHeight="1" x14ac:dyDescent="0.4">
      <c r="A13" s="94"/>
      <c r="B13" s="51" t="s">
        <v>299</v>
      </c>
      <c r="C13" s="54" t="s">
        <v>259</v>
      </c>
      <c r="D13" s="55"/>
      <c r="E13" s="55"/>
      <c r="F13" s="55"/>
      <c r="G13" s="55"/>
      <c r="H13" s="55"/>
      <c r="I13" s="55"/>
      <c r="J13" s="56"/>
    </row>
    <row r="14" spans="1:30" s="126" customFormat="1" ht="54" customHeight="1" x14ac:dyDescent="0.4">
      <c r="A14" s="94"/>
      <c r="B14" s="52"/>
      <c r="C14" s="38" t="s">
        <v>4</v>
      </c>
      <c r="D14" s="22">
        <f>SUM(D15:D18)</f>
        <v>139630.28600000002</v>
      </c>
      <c r="E14" s="21">
        <f t="shared" ref="E14:I14" si="6">SUM(E15:E18)</f>
        <v>68547.023000000001</v>
      </c>
      <c r="F14" s="21"/>
      <c r="G14" s="21">
        <f t="shared" si="6"/>
        <v>71083.263000000006</v>
      </c>
      <c r="H14" s="21"/>
      <c r="I14" s="21">
        <f t="shared" si="6"/>
        <v>0</v>
      </c>
      <c r="J14" s="21"/>
    </row>
    <row r="15" spans="1:30" s="126" customFormat="1" ht="54" customHeight="1" x14ac:dyDescent="0.4">
      <c r="A15" s="94"/>
      <c r="B15" s="52"/>
      <c r="C15" s="38" t="s">
        <v>0</v>
      </c>
      <c r="D15" s="22">
        <f>E15+H15+J15</f>
        <v>0</v>
      </c>
      <c r="E15" s="21"/>
      <c r="F15" s="21"/>
      <c r="G15" s="21"/>
      <c r="H15" s="21"/>
      <c r="I15" s="21"/>
      <c r="J15" s="21"/>
    </row>
    <row r="16" spans="1:30" s="126" customFormat="1" ht="54" customHeight="1" x14ac:dyDescent="0.4">
      <c r="A16" s="94"/>
      <c r="B16" s="52"/>
      <c r="C16" s="38" t="s">
        <v>1</v>
      </c>
      <c r="D16" s="22">
        <f>E16+G16+I16</f>
        <v>139630.28600000002</v>
      </c>
      <c r="E16" s="21">
        <v>68547.023000000001</v>
      </c>
      <c r="F16" s="21"/>
      <c r="G16" s="21">
        <v>71083.263000000006</v>
      </c>
      <c r="H16" s="21"/>
      <c r="I16" s="21"/>
      <c r="J16" s="21"/>
    </row>
    <row r="17" spans="1:10" s="126" customFormat="1" ht="45.75" customHeight="1" x14ac:dyDescent="0.4">
      <c r="A17" s="94"/>
      <c r="B17" s="52"/>
      <c r="C17" s="38" t="s">
        <v>2</v>
      </c>
      <c r="D17" s="22">
        <f t="shared" ref="D17:D18" si="7">E17+H17+J17</f>
        <v>0</v>
      </c>
      <c r="E17" s="21"/>
      <c r="F17" s="21"/>
      <c r="G17" s="21"/>
      <c r="H17" s="21"/>
      <c r="I17" s="21"/>
      <c r="J17" s="21"/>
    </row>
    <row r="18" spans="1:10" s="126" customFormat="1" ht="45.75" customHeight="1" x14ac:dyDescent="0.4">
      <c r="A18" s="95"/>
      <c r="B18" s="53"/>
      <c r="C18" s="38" t="s">
        <v>3</v>
      </c>
      <c r="D18" s="22">
        <f t="shared" si="7"/>
        <v>0</v>
      </c>
      <c r="E18" s="21"/>
      <c r="F18" s="21"/>
      <c r="G18" s="21"/>
      <c r="H18" s="21"/>
      <c r="I18" s="21"/>
      <c r="J18" s="21"/>
    </row>
    <row r="19" spans="1:10" s="18" customFormat="1" ht="45.75" x14ac:dyDescent="0.25">
      <c r="A19" s="60" t="s">
        <v>13</v>
      </c>
      <c r="B19" s="61"/>
      <c r="C19" s="61"/>
      <c r="D19" s="61"/>
      <c r="E19" s="61"/>
      <c r="F19" s="61"/>
      <c r="G19" s="61"/>
      <c r="H19" s="61"/>
      <c r="I19" s="61"/>
      <c r="J19" s="62"/>
    </row>
    <row r="20" spans="1:10" s="18" customFormat="1" ht="101.25" customHeight="1" x14ac:dyDescent="0.25">
      <c r="A20" s="93"/>
      <c r="B20" s="60" t="s">
        <v>252</v>
      </c>
      <c r="C20" s="61"/>
      <c r="D20" s="61"/>
      <c r="E20" s="61"/>
      <c r="F20" s="61"/>
      <c r="G20" s="61"/>
      <c r="H20" s="61"/>
      <c r="I20" s="61"/>
      <c r="J20" s="62"/>
    </row>
    <row r="21" spans="1:10" s="18" customFormat="1" ht="63" customHeight="1" x14ac:dyDescent="0.25">
      <c r="A21" s="94"/>
      <c r="B21" s="51" t="s">
        <v>256</v>
      </c>
      <c r="C21" s="54" t="s">
        <v>260</v>
      </c>
      <c r="D21" s="55"/>
      <c r="E21" s="55"/>
      <c r="F21" s="55"/>
      <c r="G21" s="55"/>
      <c r="H21" s="55"/>
      <c r="I21" s="55"/>
      <c r="J21" s="56"/>
    </row>
    <row r="22" spans="1:10" s="18" customFormat="1" ht="45.75" customHeight="1" x14ac:dyDescent="0.25">
      <c r="A22" s="94"/>
      <c r="B22" s="52"/>
      <c r="C22" s="38" t="s">
        <v>4</v>
      </c>
      <c r="D22" s="22">
        <f>SUM(D23:D26)</f>
        <v>108436.277</v>
      </c>
      <c r="E22" s="21">
        <f t="shared" ref="E22" si="8">SUM(E23:E26)</f>
        <v>53233.322</v>
      </c>
      <c r="F22" s="21"/>
      <c r="G22" s="21">
        <f t="shared" ref="G22" si="9">SUM(G23:G26)</f>
        <v>55202.955000000002</v>
      </c>
      <c r="H22" s="21"/>
      <c r="I22" s="21">
        <f t="shared" ref="I22" si="10">SUM(I23:I26)</f>
        <v>0</v>
      </c>
      <c r="J22" s="21"/>
    </row>
    <row r="23" spans="1:10" s="18" customFormat="1" ht="46.5" customHeight="1" x14ac:dyDescent="0.25">
      <c r="A23" s="94"/>
      <c r="B23" s="52"/>
      <c r="C23" s="38" t="s">
        <v>0</v>
      </c>
      <c r="D23" s="22">
        <f>E23+H23+J23</f>
        <v>0</v>
      </c>
      <c r="E23" s="21"/>
      <c r="F23" s="21"/>
      <c r="G23" s="21"/>
      <c r="H23" s="21"/>
      <c r="I23" s="21"/>
      <c r="J23" s="21"/>
    </row>
    <row r="24" spans="1:10" s="18" customFormat="1" ht="45.75" x14ac:dyDescent="0.25">
      <c r="A24" s="94"/>
      <c r="B24" s="52"/>
      <c r="C24" s="38" t="s">
        <v>1</v>
      </c>
      <c r="D24" s="22">
        <f t="shared" ref="D24" si="11">E24+G24+I24</f>
        <v>108436.277</v>
      </c>
      <c r="E24" s="21">
        <v>53233.322</v>
      </c>
      <c r="F24" s="21"/>
      <c r="G24" s="21">
        <v>55202.955000000002</v>
      </c>
      <c r="H24" s="21"/>
      <c r="I24" s="21"/>
      <c r="J24" s="21"/>
    </row>
    <row r="25" spans="1:10" s="18" customFormat="1" ht="45.75" x14ac:dyDescent="0.25">
      <c r="A25" s="94"/>
      <c r="B25" s="52"/>
      <c r="C25" s="38" t="s">
        <v>2</v>
      </c>
      <c r="D25" s="22">
        <f t="shared" ref="D25:D26" si="12">E25+H25+J25</f>
        <v>0</v>
      </c>
      <c r="E25" s="21"/>
      <c r="F25" s="21"/>
      <c r="G25" s="21"/>
      <c r="H25" s="21"/>
      <c r="I25" s="21"/>
      <c r="J25" s="21"/>
    </row>
    <row r="26" spans="1:10" s="18" customFormat="1" ht="111" customHeight="1" x14ac:dyDescent="0.25">
      <c r="A26" s="95"/>
      <c r="B26" s="53"/>
      <c r="C26" s="38" t="s">
        <v>3</v>
      </c>
      <c r="D26" s="22">
        <f t="shared" si="12"/>
        <v>0</v>
      </c>
      <c r="E26" s="21"/>
      <c r="F26" s="21"/>
      <c r="G26" s="21"/>
      <c r="H26" s="21"/>
      <c r="I26" s="21"/>
      <c r="J26" s="21"/>
    </row>
    <row r="27" spans="1:10" s="18" customFormat="1" ht="45.75" x14ac:dyDescent="0.25">
      <c r="A27" s="60" t="s">
        <v>25</v>
      </c>
      <c r="B27" s="61"/>
      <c r="C27" s="61"/>
      <c r="D27" s="61"/>
      <c r="E27" s="61"/>
      <c r="F27" s="61"/>
      <c r="G27" s="61"/>
      <c r="H27" s="61"/>
      <c r="I27" s="61"/>
      <c r="J27" s="62"/>
    </row>
    <row r="28" spans="1:10" s="18" customFormat="1" ht="118.5" customHeight="1" x14ac:dyDescent="0.25">
      <c r="A28" s="93"/>
      <c r="B28" s="60" t="s">
        <v>252</v>
      </c>
      <c r="C28" s="61"/>
      <c r="D28" s="61"/>
      <c r="E28" s="61"/>
      <c r="F28" s="61"/>
      <c r="G28" s="61"/>
      <c r="H28" s="61"/>
      <c r="I28" s="61"/>
      <c r="J28" s="62"/>
    </row>
    <row r="29" spans="1:10" s="18" customFormat="1" ht="102.75" customHeight="1" x14ac:dyDescent="0.25">
      <c r="A29" s="94"/>
      <c r="B29" s="51" t="s">
        <v>397</v>
      </c>
      <c r="C29" s="54" t="s">
        <v>300</v>
      </c>
      <c r="D29" s="55"/>
      <c r="E29" s="55"/>
      <c r="F29" s="55"/>
      <c r="G29" s="55"/>
      <c r="H29" s="55"/>
      <c r="I29" s="55"/>
      <c r="J29" s="56"/>
    </row>
    <row r="30" spans="1:10" s="18" customFormat="1" ht="45.75" customHeight="1" x14ac:dyDescent="0.25">
      <c r="A30" s="94"/>
      <c r="B30" s="52"/>
      <c r="C30" s="38" t="s">
        <v>4</v>
      </c>
      <c r="D30" s="22">
        <f>SUM(D31:D34)</f>
        <v>7528.1580000000004</v>
      </c>
      <c r="E30" s="21">
        <f t="shared" ref="E30" si="13">SUM(E31:E34)</f>
        <v>7528.1580000000004</v>
      </c>
      <c r="F30" s="21"/>
      <c r="G30" s="21">
        <f t="shared" ref="G30" si="14">SUM(G31:G34)</f>
        <v>0</v>
      </c>
      <c r="H30" s="21"/>
      <c r="I30" s="21">
        <f t="shared" ref="I30" si="15">SUM(I31:I34)</f>
        <v>0</v>
      </c>
      <c r="J30" s="21"/>
    </row>
    <row r="31" spans="1:10" s="18" customFormat="1" ht="45.75" customHeight="1" x14ac:dyDescent="0.25">
      <c r="A31" s="94"/>
      <c r="B31" s="52"/>
      <c r="C31" s="38" t="s">
        <v>0</v>
      </c>
      <c r="D31" s="22">
        <f>E31+H31+J31</f>
        <v>0</v>
      </c>
      <c r="E31" s="21"/>
      <c r="F31" s="21"/>
      <c r="G31" s="21"/>
      <c r="H31" s="21"/>
      <c r="I31" s="21"/>
      <c r="J31" s="21"/>
    </row>
    <row r="32" spans="1:10" s="18" customFormat="1" ht="45.75" customHeight="1" x14ac:dyDescent="0.25">
      <c r="A32" s="94"/>
      <c r="B32" s="52"/>
      <c r="C32" s="38" t="s">
        <v>1</v>
      </c>
      <c r="D32" s="22">
        <f>E32+G32+I32</f>
        <v>7528.1580000000004</v>
      </c>
      <c r="E32" s="21">
        <v>7528.1580000000004</v>
      </c>
      <c r="F32" s="21"/>
      <c r="G32" s="21"/>
      <c r="H32" s="21"/>
      <c r="I32" s="21"/>
      <c r="J32" s="21"/>
    </row>
    <row r="33" spans="1:10" s="18" customFormat="1" ht="45.75" x14ac:dyDescent="0.25">
      <c r="A33" s="94"/>
      <c r="B33" s="52"/>
      <c r="C33" s="38" t="s">
        <v>2</v>
      </c>
      <c r="D33" s="22">
        <f t="shared" ref="D33:D34" si="16">E33+H33+J33</f>
        <v>0</v>
      </c>
      <c r="E33" s="21"/>
      <c r="F33" s="21"/>
      <c r="G33" s="21"/>
      <c r="H33" s="21"/>
      <c r="I33" s="21"/>
      <c r="J33" s="21"/>
    </row>
    <row r="34" spans="1:10" s="18" customFormat="1" ht="45.75" customHeight="1" x14ac:dyDescent="0.25">
      <c r="A34" s="95"/>
      <c r="B34" s="53"/>
      <c r="C34" s="38" t="s">
        <v>3</v>
      </c>
      <c r="D34" s="22">
        <f t="shared" si="16"/>
        <v>0</v>
      </c>
      <c r="E34" s="21"/>
      <c r="F34" s="21"/>
      <c r="G34" s="21"/>
      <c r="H34" s="21"/>
      <c r="I34" s="21"/>
      <c r="J34" s="21"/>
    </row>
    <row r="35" spans="1:10" s="18" customFormat="1" ht="45.75" customHeight="1" x14ac:dyDescent="0.25">
      <c r="A35" s="60" t="s">
        <v>25</v>
      </c>
      <c r="B35" s="61"/>
      <c r="C35" s="61"/>
      <c r="D35" s="61"/>
      <c r="E35" s="61"/>
      <c r="F35" s="61"/>
      <c r="G35" s="61"/>
      <c r="H35" s="61"/>
      <c r="I35" s="61"/>
      <c r="J35" s="62"/>
    </row>
    <row r="36" spans="1:10" s="18" customFormat="1" ht="100.5" customHeight="1" x14ac:dyDescent="0.25">
      <c r="A36" s="93"/>
      <c r="B36" s="60" t="s">
        <v>252</v>
      </c>
      <c r="C36" s="61"/>
      <c r="D36" s="61"/>
      <c r="E36" s="61"/>
      <c r="F36" s="61"/>
      <c r="G36" s="61"/>
      <c r="H36" s="61"/>
      <c r="I36" s="61"/>
      <c r="J36" s="62"/>
    </row>
    <row r="37" spans="1:10" s="18" customFormat="1" ht="53.25" customHeight="1" x14ac:dyDescent="0.25">
      <c r="A37" s="94"/>
      <c r="B37" s="51" t="s">
        <v>26</v>
      </c>
      <c r="C37" s="54" t="s">
        <v>301</v>
      </c>
      <c r="D37" s="55"/>
      <c r="E37" s="55"/>
      <c r="F37" s="55"/>
      <c r="G37" s="55"/>
      <c r="H37" s="55"/>
      <c r="I37" s="55"/>
      <c r="J37" s="56"/>
    </row>
    <row r="38" spans="1:10" s="18" customFormat="1" ht="45.75" customHeight="1" x14ac:dyDescent="0.25">
      <c r="A38" s="94"/>
      <c r="B38" s="52"/>
      <c r="C38" s="38" t="s">
        <v>4</v>
      </c>
      <c r="D38" s="22">
        <f>SUM(D39:D42)</f>
        <v>40876.146000000001</v>
      </c>
      <c r="E38" s="21">
        <f t="shared" ref="E38" si="17">SUM(E39:E42)</f>
        <v>40876.146000000001</v>
      </c>
      <c r="F38" s="21"/>
      <c r="G38" s="21">
        <f t="shared" ref="G38" si="18">SUM(G39:G42)</f>
        <v>0</v>
      </c>
      <c r="H38" s="21"/>
      <c r="I38" s="21">
        <f t="shared" ref="I38" si="19">SUM(I39:I42)</f>
        <v>0</v>
      </c>
      <c r="J38" s="21"/>
    </row>
    <row r="39" spans="1:10" s="18" customFormat="1" ht="45.75" customHeight="1" x14ac:dyDescent="0.25">
      <c r="A39" s="94"/>
      <c r="B39" s="52"/>
      <c r="C39" s="38" t="s">
        <v>0</v>
      </c>
      <c r="D39" s="22">
        <f>E39+H39+J39</f>
        <v>0</v>
      </c>
      <c r="E39" s="21"/>
      <c r="F39" s="21"/>
      <c r="G39" s="21"/>
      <c r="H39" s="21"/>
      <c r="I39" s="21"/>
      <c r="J39" s="21"/>
    </row>
    <row r="40" spans="1:10" s="18" customFormat="1" ht="45.75" customHeight="1" x14ac:dyDescent="0.25">
      <c r="A40" s="94"/>
      <c r="B40" s="52"/>
      <c r="C40" s="38" t="s">
        <v>1</v>
      </c>
      <c r="D40" s="22">
        <f>E40+G40+I40</f>
        <v>40876.146000000001</v>
      </c>
      <c r="E40" s="21">
        <v>40876.146000000001</v>
      </c>
      <c r="F40" s="21"/>
      <c r="G40" s="21"/>
      <c r="H40" s="21"/>
      <c r="I40" s="21"/>
      <c r="J40" s="21"/>
    </row>
    <row r="41" spans="1:10" s="18" customFormat="1" ht="45.75" customHeight="1" x14ac:dyDescent="0.25">
      <c r="A41" s="94"/>
      <c r="B41" s="52"/>
      <c r="C41" s="38" t="s">
        <v>2</v>
      </c>
      <c r="D41" s="22">
        <f t="shared" ref="D41:D42" si="20">E41+H41+J41</f>
        <v>0</v>
      </c>
      <c r="E41" s="21"/>
      <c r="F41" s="21"/>
      <c r="G41" s="21"/>
      <c r="H41" s="21"/>
      <c r="I41" s="21"/>
      <c r="J41" s="21"/>
    </row>
    <row r="42" spans="1:10" s="18" customFormat="1" ht="45.75" customHeight="1" x14ac:dyDescent="0.25">
      <c r="A42" s="95"/>
      <c r="B42" s="53"/>
      <c r="C42" s="38" t="s">
        <v>3</v>
      </c>
      <c r="D42" s="22">
        <f t="shared" si="20"/>
        <v>0</v>
      </c>
      <c r="E42" s="21"/>
      <c r="F42" s="21"/>
      <c r="G42" s="21"/>
      <c r="H42" s="21"/>
      <c r="I42" s="21"/>
      <c r="J42" s="21"/>
    </row>
    <row r="43" spans="1:10" s="18" customFormat="1" ht="45.75" customHeight="1" x14ac:dyDescent="0.25">
      <c r="A43" s="60" t="s">
        <v>25</v>
      </c>
      <c r="B43" s="61"/>
      <c r="C43" s="61"/>
      <c r="D43" s="61"/>
      <c r="E43" s="61"/>
      <c r="F43" s="61"/>
      <c r="G43" s="61"/>
      <c r="H43" s="61"/>
      <c r="I43" s="61"/>
      <c r="J43" s="62"/>
    </row>
    <row r="44" spans="1:10" s="18" customFormat="1" ht="96" customHeight="1" x14ac:dyDescent="0.25">
      <c r="A44" s="93"/>
      <c r="B44" s="60" t="s">
        <v>252</v>
      </c>
      <c r="C44" s="61"/>
      <c r="D44" s="61"/>
      <c r="E44" s="61"/>
      <c r="F44" s="61"/>
      <c r="G44" s="61"/>
      <c r="H44" s="61"/>
      <c r="I44" s="61"/>
      <c r="J44" s="62"/>
    </row>
    <row r="45" spans="1:10" s="18" customFormat="1" ht="115.5" customHeight="1" x14ac:dyDescent="0.25">
      <c r="A45" s="94"/>
      <c r="B45" s="51" t="s">
        <v>255</v>
      </c>
      <c r="C45" s="54" t="s">
        <v>302</v>
      </c>
      <c r="D45" s="55"/>
      <c r="E45" s="55"/>
      <c r="F45" s="55"/>
      <c r="G45" s="55"/>
      <c r="H45" s="55"/>
      <c r="I45" s="55"/>
      <c r="J45" s="56"/>
    </row>
    <row r="46" spans="1:10" s="18" customFormat="1" ht="45.75" customHeight="1" x14ac:dyDescent="0.25">
      <c r="A46" s="94"/>
      <c r="B46" s="52"/>
      <c r="C46" s="38" t="s">
        <v>4</v>
      </c>
      <c r="D46" s="22">
        <f>SUM(D47:D50)</f>
        <v>1026437.755</v>
      </c>
      <c r="E46" s="21">
        <f t="shared" ref="E46" si="21">SUM(E47:E50)</f>
        <v>503896.78700000001</v>
      </c>
      <c r="F46" s="21"/>
      <c r="G46" s="21">
        <f t="shared" ref="G46" si="22">SUM(G47:G50)</f>
        <v>522540.96799999999</v>
      </c>
      <c r="H46" s="21"/>
      <c r="I46" s="21">
        <f t="shared" ref="I46" si="23">SUM(I47:I50)</f>
        <v>0</v>
      </c>
      <c r="J46" s="21"/>
    </row>
    <row r="47" spans="1:10" s="18" customFormat="1" ht="45.75" customHeight="1" x14ac:dyDescent="0.25">
      <c r="A47" s="94"/>
      <c r="B47" s="52"/>
      <c r="C47" s="38" t="s">
        <v>0</v>
      </c>
      <c r="D47" s="22">
        <f>E47+H47+J47</f>
        <v>0</v>
      </c>
      <c r="E47" s="21"/>
      <c r="F47" s="21"/>
      <c r="G47" s="21"/>
      <c r="H47" s="21"/>
      <c r="I47" s="21"/>
      <c r="J47" s="21"/>
    </row>
    <row r="48" spans="1:10" s="18" customFormat="1" ht="45.75" customHeight="1" x14ac:dyDescent="0.25">
      <c r="A48" s="94"/>
      <c r="B48" s="52"/>
      <c r="C48" s="38" t="s">
        <v>1</v>
      </c>
      <c r="D48" s="22">
        <f t="shared" ref="D48" si="24">E48+G48+I48</f>
        <v>1026437.755</v>
      </c>
      <c r="E48" s="21">
        <v>503896.78700000001</v>
      </c>
      <c r="F48" s="21"/>
      <c r="G48" s="21">
        <v>522540.96799999999</v>
      </c>
      <c r="H48" s="21"/>
      <c r="I48" s="21"/>
      <c r="J48" s="21"/>
    </row>
    <row r="49" spans="1:10" s="18" customFormat="1" ht="45.75" x14ac:dyDescent="0.25">
      <c r="A49" s="94"/>
      <c r="B49" s="52"/>
      <c r="C49" s="38" t="s">
        <v>2</v>
      </c>
      <c r="D49" s="22">
        <f t="shared" ref="D49:D50" si="25">E49+H49+J49</f>
        <v>0</v>
      </c>
      <c r="E49" s="21"/>
      <c r="F49" s="21"/>
      <c r="G49" s="21"/>
      <c r="H49" s="21"/>
      <c r="I49" s="21"/>
      <c r="J49" s="21"/>
    </row>
    <row r="50" spans="1:10" s="18" customFormat="1" ht="45.75" x14ac:dyDescent="0.25">
      <c r="A50" s="95"/>
      <c r="B50" s="53"/>
      <c r="C50" s="38" t="s">
        <v>3</v>
      </c>
      <c r="D50" s="22">
        <f t="shared" si="25"/>
        <v>0</v>
      </c>
      <c r="E50" s="21"/>
      <c r="F50" s="21"/>
      <c r="G50" s="21"/>
      <c r="H50" s="21"/>
      <c r="I50" s="21"/>
      <c r="J50" s="21"/>
    </row>
    <row r="51" spans="1:10" s="18" customFormat="1" ht="45.75" customHeight="1" x14ac:dyDescent="0.25">
      <c r="A51" s="60" t="s">
        <v>25</v>
      </c>
      <c r="B51" s="61"/>
      <c r="C51" s="61"/>
      <c r="D51" s="61"/>
      <c r="E51" s="61"/>
      <c r="F51" s="61"/>
      <c r="G51" s="61"/>
      <c r="H51" s="61"/>
      <c r="I51" s="61"/>
      <c r="J51" s="62"/>
    </row>
    <row r="52" spans="1:10" s="18" customFormat="1" ht="105.75" customHeight="1" x14ac:dyDescent="0.25">
      <c r="A52" s="93"/>
      <c r="B52" s="60" t="s">
        <v>252</v>
      </c>
      <c r="C52" s="61"/>
      <c r="D52" s="61"/>
      <c r="E52" s="61"/>
      <c r="F52" s="61"/>
      <c r="G52" s="61"/>
      <c r="H52" s="61"/>
      <c r="I52" s="61"/>
      <c r="J52" s="62"/>
    </row>
    <row r="53" spans="1:10" s="18" customFormat="1" ht="63" customHeight="1" x14ac:dyDescent="0.25">
      <c r="A53" s="94"/>
      <c r="B53" s="51" t="s">
        <v>257</v>
      </c>
      <c r="C53" s="54" t="s">
        <v>303</v>
      </c>
      <c r="D53" s="55"/>
      <c r="E53" s="55"/>
      <c r="F53" s="55"/>
      <c r="G53" s="55"/>
      <c r="H53" s="55"/>
      <c r="I53" s="55"/>
      <c r="J53" s="56"/>
    </row>
    <row r="54" spans="1:10" s="18" customFormat="1" ht="45.75" customHeight="1" x14ac:dyDescent="0.25">
      <c r="A54" s="94"/>
      <c r="B54" s="52"/>
      <c r="C54" s="38" t="s">
        <v>4</v>
      </c>
      <c r="D54" s="22">
        <f>SUM(D55:D58)</f>
        <v>1215119.5759999999</v>
      </c>
      <c r="E54" s="21">
        <f t="shared" ref="E54" si="26">SUM(E55:E58)</f>
        <v>390286.25799999997</v>
      </c>
      <c r="F54" s="21"/>
      <c r="G54" s="21">
        <f t="shared" ref="G54" si="27">SUM(G55:G58)</f>
        <v>404726.84899999999</v>
      </c>
      <c r="H54" s="21"/>
      <c r="I54" s="21">
        <f t="shared" ref="I54" si="28">SUM(I55:I58)</f>
        <v>420106.46899999998</v>
      </c>
      <c r="J54" s="21"/>
    </row>
    <row r="55" spans="1:10" s="18" customFormat="1" ht="45.75" customHeight="1" x14ac:dyDescent="0.25">
      <c r="A55" s="94"/>
      <c r="B55" s="52"/>
      <c r="C55" s="38" t="s">
        <v>0</v>
      </c>
      <c r="D55" s="22">
        <f>E55+H55+J55</f>
        <v>0</v>
      </c>
      <c r="E55" s="21"/>
      <c r="F55" s="21"/>
      <c r="G55" s="21"/>
      <c r="H55" s="21"/>
      <c r="I55" s="21"/>
      <c r="J55" s="21"/>
    </row>
    <row r="56" spans="1:10" s="18" customFormat="1" ht="45.75" x14ac:dyDescent="0.25">
      <c r="A56" s="94"/>
      <c r="B56" s="52"/>
      <c r="C56" s="38" t="s">
        <v>1</v>
      </c>
      <c r="D56" s="22">
        <f t="shared" ref="D56" si="29">E56+G56+I56</f>
        <v>1215119.5759999999</v>
      </c>
      <c r="E56" s="21">
        <v>390286.25799999997</v>
      </c>
      <c r="F56" s="21"/>
      <c r="G56" s="21">
        <v>404726.84899999999</v>
      </c>
      <c r="H56" s="21"/>
      <c r="I56" s="21">
        <v>420106.46899999998</v>
      </c>
      <c r="J56" s="21"/>
    </row>
    <row r="57" spans="1:10" s="18" customFormat="1" ht="45.75" customHeight="1" x14ac:dyDescent="0.25">
      <c r="A57" s="94"/>
      <c r="B57" s="52"/>
      <c r="C57" s="38" t="s">
        <v>2</v>
      </c>
      <c r="D57" s="22">
        <f t="shared" ref="D57:D58" si="30">E57+H57+J57</f>
        <v>0</v>
      </c>
      <c r="E57" s="21"/>
      <c r="F57" s="21"/>
      <c r="G57" s="21"/>
      <c r="H57" s="21"/>
      <c r="I57" s="21"/>
      <c r="J57" s="21"/>
    </row>
    <row r="58" spans="1:10" s="18" customFormat="1" ht="45.75" x14ac:dyDescent="0.25">
      <c r="A58" s="95"/>
      <c r="B58" s="53"/>
      <c r="C58" s="38" t="s">
        <v>3</v>
      </c>
      <c r="D58" s="22">
        <f t="shared" si="30"/>
        <v>0</v>
      </c>
      <c r="E58" s="21"/>
      <c r="F58" s="21"/>
      <c r="G58" s="21"/>
      <c r="H58" s="21"/>
      <c r="I58" s="21"/>
      <c r="J58" s="21"/>
    </row>
    <row r="59" spans="1:10" s="18" customFormat="1" ht="45.75" customHeight="1" x14ac:dyDescent="0.25">
      <c r="A59" s="60" t="s">
        <v>25</v>
      </c>
      <c r="B59" s="61"/>
      <c r="C59" s="61"/>
      <c r="D59" s="61"/>
      <c r="E59" s="61"/>
      <c r="F59" s="61"/>
      <c r="G59" s="61"/>
      <c r="H59" s="61"/>
      <c r="I59" s="61"/>
      <c r="J59" s="62"/>
    </row>
    <row r="60" spans="1:10" s="18" customFormat="1" ht="106.5" customHeight="1" x14ac:dyDescent="0.25">
      <c r="A60" s="93"/>
      <c r="B60" s="60" t="s">
        <v>252</v>
      </c>
      <c r="C60" s="61"/>
      <c r="D60" s="61"/>
      <c r="E60" s="61"/>
      <c r="F60" s="61"/>
      <c r="G60" s="61"/>
      <c r="H60" s="61"/>
      <c r="I60" s="61"/>
      <c r="J60" s="62"/>
    </row>
    <row r="61" spans="1:10" s="18" customFormat="1" ht="60.75" customHeight="1" x14ac:dyDescent="0.25">
      <c r="A61" s="94"/>
      <c r="B61" s="51" t="s">
        <v>258</v>
      </c>
      <c r="C61" s="54" t="s">
        <v>304</v>
      </c>
      <c r="D61" s="55"/>
      <c r="E61" s="55"/>
      <c r="F61" s="55"/>
      <c r="G61" s="55"/>
      <c r="H61" s="55"/>
      <c r="I61" s="55"/>
      <c r="J61" s="56"/>
    </row>
    <row r="62" spans="1:10" s="18" customFormat="1" ht="45.75" x14ac:dyDescent="0.25">
      <c r="A62" s="94"/>
      <c r="B62" s="52"/>
      <c r="C62" s="38" t="s">
        <v>4</v>
      </c>
      <c r="D62" s="22">
        <f>SUM(D63:D66)</f>
        <v>74719.505999999994</v>
      </c>
      <c r="E62" s="21">
        <f t="shared" ref="E62" si="31">SUM(E63:E66)</f>
        <v>36681.152000000002</v>
      </c>
      <c r="F62" s="21"/>
      <c r="G62" s="21">
        <f t="shared" ref="G62" si="32">SUM(G63:G66)</f>
        <v>38038.353999999999</v>
      </c>
      <c r="H62" s="21"/>
      <c r="I62" s="21">
        <f t="shared" ref="I62" si="33">SUM(I63:I66)</f>
        <v>0</v>
      </c>
      <c r="J62" s="21"/>
    </row>
    <row r="63" spans="1:10" s="18" customFormat="1" ht="45.75" customHeight="1" x14ac:dyDescent="0.25">
      <c r="A63" s="94"/>
      <c r="B63" s="52"/>
      <c r="C63" s="38" t="s">
        <v>0</v>
      </c>
      <c r="D63" s="22">
        <f>E63+H63+J63</f>
        <v>0</v>
      </c>
      <c r="E63" s="21"/>
      <c r="F63" s="21"/>
      <c r="G63" s="21"/>
      <c r="H63" s="21"/>
      <c r="I63" s="21"/>
      <c r="J63" s="21"/>
    </row>
    <row r="64" spans="1:10" s="18" customFormat="1" ht="45.75" x14ac:dyDescent="0.25">
      <c r="A64" s="94"/>
      <c r="B64" s="52"/>
      <c r="C64" s="38" t="s">
        <v>1</v>
      </c>
      <c r="D64" s="22">
        <f t="shared" ref="D64" si="34">E64+G64+I64</f>
        <v>74719.505999999994</v>
      </c>
      <c r="E64" s="21">
        <v>36681.152000000002</v>
      </c>
      <c r="F64" s="21"/>
      <c r="G64" s="21">
        <v>38038.353999999999</v>
      </c>
      <c r="H64" s="21"/>
      <c r="I64" s="21"/>
      <c r="J64" s="21"/>
    </row>
    <row r="65" spans="1:10" s="18" customFormat="1" ht="45.75" x14ac:dyDescent="0.25">
      <c r="A65" s="94"/>
      <c r="B65" s="52"/>
      <c r="C65" s="38" t="s">
        <v>2</v>
      </c>
      <c r="D65" s="22">
        <f t="shared" ref="D65:D66" si="35">E65+H65+J65</f>
        <v>0</v>
      </c>
      <c r="E65" s="21"/>
      <c r="F65" s="21"/>
      <c r="G65" s="21"/>
      <c r="H65" s="21"/>
      <c r="I65" s="21"/>
      <c r="J65" s="21"/>
    </row>
    <row r="66" spans="1:10" s="18" customFormat="1" ht="45.75" customHeight="1" x14ac:dyDescent="0.25">
      <c r="A66" s="95"/>
      <c r="B66" s="53"/>
      <c r="C66" s="38" t="s">
        <v>3</v>
      </c>
      <c r="D66" s="22">
        <f t="shared" si="35"/>
        <v>0</v>
      </c>
      <c r="E66" s="21"/>
      <c r="F66" s="21"/>
      <c r="G66" s="21"/>
      <c r="H66" s="21"/>
      <c r="I66" s="21"/>
      <c r="J66" s="21"/>
    </row>
    <row r="67" spans="1:10" s="18" customFormat="1" ht="45.75" x14ac:dyDescent="0.25">
      <c r="A67" s="60"/>
      <c r="B67" s="61"/>
      <c r="C67" s="61"/>
      <c r="D67" s="61"/>
      <c r="E67" s="61"/>
      <c r="F67" s="61"/>
      <c r="G67" s="61"/>
      <c r="H67" s="61"/>
      <c r="I67" s="61"/>
      <c r="J67" s="62"/>
    </row>
    <row r="68" spans="1:10" s="18" customFormat="1" ht="54" customHeight="1" x14ac:dyDescent="0.25">
      <c r="A68" s="91" t="s">
        <v>28</v>
      </c>
      <c r="B68" s="127" t="s">
        <v>45</v>
      </c>
      <c r="C68" s="127"/>
      <c r="D68" s="127"/>
      <c r="E68" s="127"/>
      <c r="F68" s="127"/>
      <c r="G68" s="127"/>
      <c r="H68" s="127"/>
      <c r="I68" s="127"/>
      <c r="J68" s="127"/>
    </row>
    <row r="69" spans="1:10" s="18" customFormat="1" ht="45" x14ac:dyDescent="0.6">
      <c r="A69" s="91"/>
      <c r="B69" s="92" t="s">
        <v>4</v>
      </c>
      <c r="C69" s="92"/>
      <c r="D69" s="17">
        <f t="shared" ref="D69:J69" si="36">SUM(D70:D73)</f>
        <v>6169310.9120000005</v>
      </c>
      <c r="E69" s="17">
        <f t="shared" si="36"/>
        <v>2484344.7437200001</v>
      </c>
      <c r="F69" s="17">
        <f t="shared" si="36"/>
        <v>0</v>
      </c>
      <c r="G69" s="17">
        <f t="shared" si="36"/>
        <v>2346836.0285900002</v>
      </c>
      <c r="H69" s="17">
        <f t="shared" si="36"/>
        <v>0</v>
      </c>
      <c r="I69" s="17">
        <f t="shared" si="36"/>
        <v>1357150.9906000001</v>
      </c>
      <c r="J69" s="17">
        <f t="shared" si="36"/>
        <v>0</v>
      </c>
    </row>
    <row r="70" spans="1:10" s="18" customFormat="1" ht="45" x14ac:dyDescent="0.6">
      <c r="A70" s="91"/>
      <c r="B70" s="92" t="s">
        <v>0</v>
      </c>
      <c r="C70" s="92"/>
      <c r="D70" s="17"/>
      <c r="E70" s="17">
        <f>E78+E86+E94+E102+E110+E118+E126+E134</f>
        <v>0</v>
      </c>
      <c r="F70" s="17">
        <f t="shared" ref="F70:J70" si="37">F78+F86+F94+F102+F110+F118+F126+F134</f>
        <v>0</v>
      </c>
      <c r="G70" s="17">
        <f t="shared" si="37"/>
        <v>0</v>
      </c>
      <c r="H70" s="17">
        <f t="shared" si="37"/>
        <v>0</v>
      </c>
      <c r="I70" s="17">
        <f t="shared" si="37"/>
        <v>0</v>
      </c>
      <c r="J70" s="17">
        <f t="shared" si="37"/>
        <v>0</v>
      </c>
    </row>
    <row r="71" spans="1:10" s="18" customFormat="1" ht="45.75" customHeight="1" x14ac:dyDescent="0.6">
      <c r="A71" s="91"/>
      <c r="B71" s="92" t="s">
        <v>1</v>
      </c>
      <c r="C71" s="92"/>
      <c r="D71" s="17">
        <f>E71+G71+I71</f>
        <v>6169310.9120000005</v>
      </c>
      <c r="E71" s="17">
        <f>E79+E87+E95+E103+E111+E119+E127+E135</f>
        <v>2478610.1320000002</v>
      </c>
      <c r="F71" s="17">
        <f t="shared" ref="F71:J71" si="38">F79+F87+F95+F103+F111+F119+F127+F135</f>
        <v>0</v>
      </c>
      <c r="G71" s="17">
        <f t="shared" si="38"/>
        <v>2337706.4500000002</v>
      </c>
      <c r="H71" s="17">
        <f t="shared" si="38"/>
        <v>0</v>
      </c>
      <c r="I71" s="17">
        <f t="shared" si="38"/>
        <v>1352994.33</v>
      </c>
      <c r="J71" s="17">
        <f t="shared" si="38"/>
        <v>0</v>
      </c>
    </row>
    <row r="72" spans="1:10" s="18" customFormat="1" ht="45" x14ac:dyDescent="0.6">
      <c r="A72" s="91"/>
      <c r="B72" s="92" t="s">
        <v>2</v>
      </c>
      <c r="C72" s="92"/>
      <c r="D72" s="17"/>
      <c r="E72" s="17">
        <f t="shared" ref="E72:J72" si="39">E80+E88+E96+E104+E112+E120+E128+E136</f>
        <v>5734.6117199999999</v>
      </c>
      <c r="F72" s="17">
        <f t="shared" si="39"/>
        <v>0</v>
      </c>
      <c r="G72" s="17">
        <f t="shared" si="39"/>
        <v>9129.578590000001</v>
      </c>
      <c r="H72" s="17">
        <f t="shared" si="39"/>
        <v>0</v>
      </c>
      <c r="I72" s="17">
        <f t="shared" si="39"/>
        <v>4156.6606000000002</v>
      </c>
      <c r="J72" s="17">
        <f t="shared" si="39"/>
        <v>0</v>
      </c>
    </row>
    <row r="73" spans="1:10" s="18" customFormat="1" ht="45" x14ac:dyDescent="0.6">
      <c r="A73" s="91"/>
      <c r="B73" s="92" t="s">
        <v>3</v>
      </c>
      <c r="C73" s="92"/>
      <c r="D73" s="17"/>
      <c r="E73" s="17">
        <f t="shared" ref="E73:J73" si="40">E81+E89+E97+E105+E113+E121+E129+E137</f>
        <v>0</v>
      </c>
      <c r="F73" s="17">
        <f t="shared" si="40"/>
        <v>0</v>
      </c>
      <c r="G73" s="17">
        <f t="shared" si="40"/>
        <v>0</v>
      </c>
      <c r="H73" s="17">
        <f t="shared" si="40"/>
        <v>0</v>
      </c>
      <c r="I73" s="17">
        <f t="shared" si="40"/>
        <v>0</v>
      </c>
      <c r="J73" s="17">
        <f t="shared" si="40"/>
        <v>0</v>
      </c>
    </row>
    <row r="74" spans="1:10" s="18" customFormat="1" ht="45.75" customHeight="1" x14ac:dyDescent="0.25">
      <c r="A74" s="128" t="s">
        <v>13</v>
      </c>
      <c r="B74" s="128"/>
      <c r="C74" s="128"/>
      <c r="D74" s="128"/>
      <c r="E74" s="128"/>
      <c r="F74" s="128"/>
      <c r="G74" s="128"/>
      <c r="H74" s="128"/>
      <c r="I74" s="128"/>
      <c r="J74" s="128"/>
    </row>
    <row r="75" spans="1:10" s="18" customFormat="1" ht="113.25" customHeight="1" x14ac:dyDescent="0.25">
      <c r="A75" s="115"/>
      <c r="B75" s="68" t="s">
        <v>46</v>
      </c>
      <c r="C75" s="68"/>
      <c r="D75" s="68"/>
      <c r="E75" s="68"/>
      <c r="F75" s="68"/>
      <c r="G75" s="68"/>
      <c r="H75" s="68"/>
      <c r="I75" s="68"/>
      <c r="J75" s="68"/>
    </row>
    <row r="76" spans="1:10" s="18" customFormat="1" ht="45" customHeight="1" x14ac:dyDescent="0.25">
      <c r="A76" s="115"/>
      <c r="B76" s="116" t="s">
        <v>398</v>
      </c>
      <c r="C76" s="69" t="s">
        <v>261</v>
      </c>
      <c r="D76" s="69"/>
      <c r="E76" s="69"/>
      <c r="F76" s="69"/>
      <c r="G76" s="69"/>
      <c r="H76" s="69"/>
      <c r="I76" s="69"/>
      <c r="J76" s="69"/>
    </row>
    <row r="77" spans="1:10" s="18" customFormat="1" ht="57.75" customHeight="1" x14ac:dyDescent="0.25">
      <c r="A77" s="115"/>
      <c r="B77" s="116"/>
      <c r="C77" s="39" t="s">
        <v>4</v>
      </c>
      <c r="D77" s="25">
        <f t="shared" ref="D77" si="41">SUM(D78:D81)</f>
        <v>326564.83999999997</v>
      </c>
      <c r="E77" s="26">
        <f t="shared" ref="E77:I77" si="42">SUM(E78:E80)</f>
        <v>149595.94</v>
      </c>
      <c r="F77" s="26"/>
      <c r="G77" s="26">
        <f t="shared" si="42"/>
        <v>103637.31</v>
      </c>
      <c r="H77" s="26"/>
      <c r="I77" s="26">
        <f t="shared" si="42"/>
        <v>73331.59</v>
      </c>
      <c r="J77" s="26"/>
    </row>
    <row r="78" spans="1:10" s="18" customFormat="1" ht="45.75" customHeight="1" x14ac:dyDescent="0.25">
      <c r="A78" s="115"/>
      <c r="B78" s="116"/>
      <c r="C78" s="39" t="s">
        <v>0</v>
      </c>
      <c r="D78" s="25"/>
      <c r="E78" s="26"/>
      <c r="F78" s="26"/>
      <c r="G78" s="26"/>
      <c r="H78" s="26"/>
      <c r="I78" s="26"/>
      <c r="J78" s="26"/>
    </row>
    <row r="79" spans="1:10" s="18" customFormat="1" ht="45.75" customHeight="1" x14ac:dyDescent="0.25">
      <c r="A79" s="115"/>
      <c r="B79" s="116"/>
      <c r="C79" s="39" t="s">
        <v>1</v>
      </c>
      <c r="D79" s="25">
        <f>E79+G79+I79</f>
        <v>326564.83999999997</v>
      </c>
      <c r="E79" s="26">
        <v>149595.94</v>
      </c>
      <c r="F79" s="26"/>
      <c r="G79" s="26">
        <v>103637.31</v>
      </c>
      <c r="H79" s="26"/>
      <c r="I79" s="26">
        <v>73331.59</v>
      </c>
      <c r="J79" s="26"/>
    </row>
    <row r="80" spans="1:10" s="18" customFormat="1" ht="45.75" x14ac:dyDescent="0.25">
      <c r="A80" s="115"/>
      <c r="B80" s="116"/>
      <c r="C80" s="39" t="s">
        <v>2</v>
      </c>
      <c r="D80" s="25"/>
      <c r="E80" s="26"/>
      <c r="F80" s="26"/>
      <c r="G80" s="26"/>
      <c r="H80" s="26"/>
      <c r="I80" s="26"/>
      <c r="J80" s="26"/>
    </row>
    <row r="81" spans="1:10" s="18" customFormat="1" ht="45.75" x14ac:dyDescent="0.25">
      <c r="A81" s="115"/>
      <c r="B81" s="116"/>
      <c r="C81" s="39" t="s">
        <v>3</v>
      </c>
      <c r="D81" s="25"/>
      <c r="E81" s="26"/>
      <c r="F81" s="26"/>
      <c r="G81" s="26"/>
      <c r="H81" s="26"/>
      <c r="I81" s="26"/>
      <c r="J81" s="26"/>
    </row>
    <row r="82" spans="1:10" s="18" customFormat="1" ht="45.75" x14ac:dyDescent="0.25">
      <c r="A82" s="128" t="s">
        <v>13</v>
      </c>
      <c r="B82" s="128"/>
      <c r="C82" s="128"/>
      <c r="D82" s="128"/>
      <c r="E82" s="128"/>
      <c r="F82" s="128"/>
      <c r="G82" s="128"/>
      <c r="H82" s="128"/>
      <c r="I82" s="128"/>
      <c r="J82" s="128"/>
    </row>
    <row r="83" spans="1:10" s="18" customFormat="1" ht="110.25" customHeight="1" x14ac:dyDescent="0.25">
      <c r="A83" s="115"/>
      <c r="B83" s="68" t="s">
        <v>46</v>
      </c>
      <c r="C83" s="68"/>
      <c r="D83" s="68"/>
      <c r="E83" s="68"/>
      <c r="F83" s="68"/>
      <c r="G83" s="68"/>
      <c r="H83" s="68"/>
      <c r="I83" s="68"/>
      <c r="J83" s="68"/>
    </row>
    <row r="84" spans="1:10" s="18" customFormat="1" ht="45" x14ac:dyDescent="0.25">
      <c r="A84" s="115"/>
      <c r="B84" s="116" t="s">
        <v>415</v>
      </c>
      <c r="C84" s="69" t="s">
        <v>263</v>
      </c>
      <c r="D84" s="69"/>
      <c r="E84" s="69"/>
      <c r="F84" s="69"/>
      <c r="G84" s="69"/>
      <c r="H84" s="69"/>
      <c r="I84" s="69"/>
      <c r="J84" s="69"/>
    </row>
    <row r="85" spans="1:10" s="18" customFormat="1" ht="45.75" x14ac:dyDescent="0.25">
      <c r="A85" s="115"/>
      <c r="B85" s="116"/>
      <c r="C85" s="39" t="s">
        <v>4</v>
      </c>
      <c r="D85" s="25">
        <f t="shared" ref="D85" si="43">SUM(D86:D89)</f>
        <v>353197.16000000003</v>
      </c>
      <c r="E85" s="26">
        <f t="shared" ref="E85" si="44">SUM(E86:E88)</f>
        <v>168498.95</v>
      </c>
      <c r="F85" s="26"/>
      <c r="G85" s="26">
        <f t="shared" ref="G85" si="45">SUM(G86:G88)</f>
        <v>108253.94</v>
      </c>
      <c r="H85" s="26"/>
      <c r="I85" s="26">
        <f t="shared" ref="I85" si="46">SUM(I86:I88)</f>
        <v>76444.27</v>
      </c>
      <c r="J85" s="26"/>
    </row>
    <row r="86" spans="1:10" s="18" customFormat="1" ht="45.75" x14ac:dyDescent="0.25">
      <c r="A86" s="115"/>
      <c r="B86" s="116"/>
      <c r="C86" s="39" t="s">
        <v>0</v>
      </c>
      <c r="D86" s="25"/>
      <c r="E86" s="26"/>
      <c r="F86" s="26"/>
      <c r="G86" s="26"/>
      <c r="H86" s="26"/>
      <c r="I86" s="26"/>
      <c r="J86" s="26"/>
    </row>
    <row r="87" spans="1:10" s="18" customFormat="1" ht="45.75" x14ac:dyDescent="0.25">
      <c r="A87" s="115"/>
      <c r="B87" s="116"/>
      <c r="C87" s="39" t="s">
        <v>1</v>
      </c>
      <c r="D87" s="25">
        <f>E87+G87+I87</f>
        <v>353197.16000000003</v>
      </c>
      <c r="E87" s="26">
        <v>168498.95</v>
      </c>
      <c r="F87" s="26"/>
      <c r="G87" s="26">
        <v>108253.94</v>
      </c>
      <c r="H87" s="26"/>
      <c r="I87" s="26">
        <v>76444.27</v>
      </c>
      <c r="J87" s="26"/>
    </row>
    <row r="88" spans="1:10" s="18" customFormat="1" ht="45.75" customHeight="1" x14ac:dyDescent="0.25">
      <c r="A88" s="115"/>
      <c r="B88" s="116"/>
      <c r="C88" s="39" t="s">
        <v>2</v>
      </c>
      <c r="D88" s="25"/>
      <c r="E88" s="26"/>
      <c r="F88" s="26"/>
      <c r="G88" s="26"/>
      <c r="H88" s="26"/>
      <c r="I88" s="26"/>
      <c r="J88" s="26"/>
    </row>
    <row r="89" spans="1:10" s="18" customFormat="1" ht="45.75" x14ac:dyDescent="0.25">
      <c r="A89" s="115"/>
      <c r="B89" s="116"/>
      <c r="C89" s="39" t="s">
        <v>3</v>
      </c>
      <c r="D89" s="25"/>
      <c r="E89" s="26"/>
      <c r="F89" s="26"/>
      <c r="G89" s="26"/>
      <c r="H89" s="26"/>
      <c r="I89" s="26"/>
      <c r="J89" s="26"/>
    </row>
    <row r="90" spans="1:10" s="18" customFormat="1" ht="45.75" x14ac:dyDescent="0.25">
      <c r="A90" s="128" t="s">
        <v>13</v>
      </c>
      <c r="B90" s="128"/>
      <c r="C90" s="128"/>
      <c r="D90" s="128"/>
      <c r="E90" s="128"/>
      <c r="F90" s="128"/>
      <c r="G90" s="128"/>
      <c r="H90" s="128"/>
      <c r="I90" s="128"/>
      <c r="J90" s="128"/>
    </row>
    <row r="91" spans="1:10" s="18" customFormat="1" ht="123" customHeight="1" x14ac:dyDescent="0.25">
      <c r="A91" s="115"/>
      <c r="B91" s="68" t="s">
        <v>46</v>
      </c>
      <c r="C91" s="68"/>
      <c r="D91" s="68"/>
      <c r="E91" s="68"/>
      <c r="F91" s="68"/>
      <c r="G91" s="68"/>
      <c r="H91" s="68"/>
      <c r="I91" s="68"/>
      <c r="J91" s="68"/>
    </row>
    <row r="92" spans="1:10" s="18" customFormat="1" ht="45" x14ac:dyDescent="0.25">
      <c r="A92" s="115"/>
      <c r="B92" s="116" t="s">
        <v>416</v>
      </c>
      <c r="C92" s="69" t="s">
        <v>264</v>
      </c>
      <c r="D92" s="69"/>
      <c r="E92" s="69"/>
      <c r="F92" s="69"/>
      <c r="G92" s="69"/>
      <c r="H92" s="69"/>
      <c r="I92" s="69"/>
      <c r="J92" s="69"/>
    </row>
    <row r="93" spans="1:10" s="18" customFormat="1" ht="45.75" x14ac:dyDescent="0.25">
      <c r="A93" s="115"/>
      <c r="B93" s="116"/>
      <c r="C93" s="39" t="s">
        <v>4</v>
      </c>
      <c r="D93" s="25">
        <f t="shared" ref="D93" si="47">SUM(D94:D97)</f>
        <v>354947.56999999995</v>
      </c>
      <c r="E93" s="26">
        <f t="shared" ref="E93" si="48">SUM(E94:E96)</f>
        <v>169212.46</v>
      </c>
      <c r="F93" s="26"/>
      <c r="G93" s="26">
        <f t="shared" ref="G93" si="49">SUM(G94:G96)</f>
        <v>108819.01</v>
      </c>
      <c r="H93" s="26"/>
      <c r="I93" s="26">
        <f t="shared" ref="I93" si="50">SUM(I94:I96)</f>
        <v>76916.100000000006</v>
      </c>
      <c r="J93" s="26"/>
    </row>
    <row r="94" spans="1:10" s="18" customFormat="1" ht="45.75" x14ac:dyDescent="0.25">
      <c r="A94" s="115"/>
      <c r="B94" s="116"/>
      <c r="C94" s="39" t="s">
        <v>0</v>
      </c>
      <c r="D94" s="25"/>
      <c r="E94" s="26"/>
      <c r="F94" s="26"/>
      <c r="G94" s="26"/>
      <c r="H94" s="26"/>
      <c r="I94" s="26"/>
      <c r="J94" s="26"/>
    </row>
    <row r="95" spans="1:10" s="18" customFormat="1" ht="45.75" x14ac:dyDescent="0.25">
      <c r="A95" s="115"/>
      <c r="B95" s="116"/>
      <c r="C95" s="39" t="s">
        <v>1</v>
      </c>
      <c r="D95" s="25">
        <f>E95+G95+I95</f>
        <v>354947.56999999995</v>
      </c>
      <c r="E95" s="26">
        <v>169212.46</v>
      </c>
      <c r="F95" s="26"/>
      <c r="G95" s="26">
        <v>108819.01</v>
      </c>
      <c r="H95" s="26"/>
      <c r="I95" s="26">
        <v>76916.100000000006</v>
      </c>
      <c r="J95" s="26"/>
    </row>
    <row r="96" spans="1:10" s="18" customFormat="1" ht="45.75" x14ac:dyDescent="0.25">
      <c r="A96" s="115"/>
      <c r="B96" s="116"/>
      <c r="C96" s="39" t="s">
        <v>2</v>
      </c>
      <c r="D96" s="25"/>
      <c r="E96" s="26"/>
      <c r="F96" s="26"/>
      <c r="G96" s="26"/>
      <c r="H96" s="26"/>
      <c r="I96" s="26"/>
      <c r="J96" s="26"/>
    </row>
    <row r="97" spans="1:10" s="18" customFormat="1" ht="45.75" x14ac:dyDescent="0.25">
      <c r="A97" s="115"/>
      <c r="B97" s="116"/>
      <c r="C97" s="39" t="s">
        <v>3</v>
      </c>
      <c r="D97" s="25"/>
      <c r="E97" s="26"/>
      <c r="F97" s="26"/>
      <c r="G97" s="26"/>
      <c r="H97" s="26"/>
      <c r="I97" s="26"/>
      <c r="J97" s="26"/>
    </row>
    <row r="98" spans="1:10" s="18" customFormat="1" ht="45.75" x14ac:dyDescent="0.25">
      <c r="A98" s="128" t="s">
        <v>13</v>
      </c>
      <c r="B98" s="128"/>
      <c r="C98" s="128"/>
      <c r="D98" s="128"/>
      <c r="E98" s="128"/>
      <c r="F98" s="128"/>
      <c r="G98" s="128"/>
      <c r="H98" s="128"/>
      <c r="I98" s="128"/>
      <c r="J98" s="128"/>
    </row>
    <row r="99" spans="1:10" s="18" customFormat="1" ht="113.25" customHeight="1" x14ac:dyDescent="0.25">
      <c r="A99" s="115"/>
      <c r="B99" s="68" t="s">
        <v>46</v>
      </c>
      <c r="C99" s="68"/>
      <c r="D99" s="68"/>
      <c r="E99" s="68"/>
      <c r="F99" s="68"/>
      <c r="G99" s="68"/>
      <c r="H99" s="68"/>
      <c r="I99" s="68"/>
      <c r="J99" s="68"/>
    </row>
    <row r="100" spans="1:10" s="18" customFormat="1" ht="105" customHeight="1" x14ac:dyDescent="0.25">
      <c r="A100" s="115"/>
      <c r="B100" s="116" t="s">
        <v>417</v>
      </c>
      <c r="C100" s="69" t="s">
        <v>265</v>
      </c>
      <c r="D100" s="69"/>
      <c r="E100" s="69"/>
      <c r="F100" s="69"/>
      <c r="G100" s="69"/>
      <c r="H100" s="69"/>
      <c r="I100" s="69"/>
      <c r="J100" s="69"/>
    </row>
    <row r="101" spans="1:10" s="18" customFormat="1" ht="45.75" x14ac:dyDescent="0.25">
      <c r="A101" s="115"/>
      <c r="B101" s="116"/>
      <c r="C101" s="39" t="s">
        <v>4</v>
      </c>
      <c r="D101" s="25">
        <f t="shared" ref="D101" si="51">SUM(D102:D105)</f>
        <v>951042.54545000009</v>
      </c>
      <c r="E101" s="26">
        <f t="shared" ref="E101" si="52">SUM(E102:E104)</f>
        <v>286730.58586000005</v>
      </c>
      <c r="F101" s="26"/>
      <c r="G101" s="26">
        <f t="shared" ref="G101" si="53">SUM(G102:G104)</f>
        <v>456478.92929</v>
      </c>
      <c r="H101" s="26"/>
      <c r="I101" s="26">
        <f t="shared" ref="I101" si="54">SUM(I102:I104)</f>
        <v>207833.03030000001</v>
      </c>
      <c r="J101" s="26"/>
    </row>
    <row r="102" spans="1:10" s="18" customFormat="1" ht="45.75" x14ac:dyDescent="0.25">
      <c r="A102" s="115"/>
      <c r="B102" s="116"/>
      <c r="C102" s="39" t="s">
        <v>0</v>
      </c>
      <c r="D102" s="25"/>
      <c r="E102" s="26"/>
      <c r="F102" s="26"/>
      <c r="G102" s="26"/>
      <c r="H102" s="26"/>
      <c r="I102" s="26"/>
      <c r="J102" s="26"/>
    </row>
    <row r="103" spans="1:10" s="18" customFormat="1" ht="45.75" x14ac:dyDescent="0.25">
      <c r="A103" s="115"/>
      <c r="B103" s="116"/>
      <c r="C103" s="39" t="s">
        <v>1</v>
      </c>
      <c r="D103" s="25">
        <f>E103+G103+I103</f>
        <v>941532.12000000011</v>
      </c>
      <c r="E103" s="26">
        <v>283863.28000000003</v>
      </c>
      <c r="F103" s="26"/>
      <c r="G103" s="26">
        <v>451914.14</v>
      </c>
      <c r="H103" s="26"/>
      <c r="I103" s="26">
        <v>205754.7</v>
      </c>
      <c r="J103" s="26"/>
    </row>
    <row r="104" spans="1:10" s="18" customFormat="1" ht="45.75" x14ac:dyDescent="0.25">
      <c r="A104" s="115"/>
      <c r="B104" s="116"/>
      <c r="C104" s="39" t="s">
        <v>2</v>
      </c>
      <c r="D104" s="25">
        <f>E104+G104+I104</f>
        <v>9510.4254499999988</v>
      </c>
      <c r="E104" s="26">
        <v>2867.3058599999999</v>
      </c>
      <c r="F104" s="26"/>
      <c r="G104" s="26">
        <v>4564.7892899999997</v>
      </c>
      <c r="H104" s="26"/>
      <c r="I104" s="26">
        <v>2078.3303000000001</v>
      </c>
      <c r="J104" s="26"/>
    </row>
    <row r="105" spans="1:10" s="18" customFormat="1" ht="45.75" x14ac:dyDescent="0.25">
      <c r="A105" s="115"/>
      <c r="B105" s="116"/>
      <c r="C105" s="39" t="s">
        <v>3</v>
      </c>
      <c r="D105" s="25"/>
      <c r="E105" s="26"/>
      <c r="F105" s="26"/>
      <c r="G105" s="26"/>
      <c r="H105" s="26"/>
      <c r="I105" s="26"/>
      <c r="J105" s="26"/>
    </row>
    <row r="106" spans="1:10" s="18" customFormat="1" ht="45.75" x14ac:dyDescent="0.25">
      <c r="A106" s="128" t="s">
        <v>13</v>
      </c>
      <c r="B106" s="128"/>
      <c r="C106" s="128"/>
      <c r="D106" s="128"/>
      <c r="E106" s="128"/>
      <c r="F106" s="128"/>
      <c r="G106" s="128"/>
      <c r="H106" s="128"/>
      <c r="I106" s="128"/>
      <c r="J106" s="128"/>
    </row>
    <row r="107" spans="1:10" s="18" customFormat="1" ht="113.25" customHeight="1" x14ac:dyDescent="0.25">
      <c r="A107" s="115"/>
      <c r="B107" s="68" t="s">
        <v>46</v>
      </c>
      <c r="C107" s="68"/>
      <c r="D107" s="68"/>
      <c r="E107" s="68"/>
      <c r="F107" s="68"/>
      <c r="G107" s="68"/>
      <c r="H107" s="68"/>
      <c r="I107" s="68"/>
      <c r="J107" s="68"/>
    </row>
    <row r="108" spans="1:10" s="18" customFormat="1" ht="102.75" customHeight="1" x14ac:dyDescent="0.25">
      <c r="A108" s="115"/>
      <c r="B108" s="116" t="s">
        <v>418</v>
      </c>
      <c r="C108" s="69" t="s">
        <v>266</v>
      </c>
      <c r="D108" s="69"/>
      <c r="E108" s="69"/>
      <c r="F108" s="69"/>
      <c r="G108" s="69"/>
      <c r="H108" s="69"/>
      <c r="I108" s="69"/>
      <c r="J108" s="69"/>
    </row>
    <row r="109" spans="1:10" s="18" customFormat="1" ht="45.75" x14ac:dyDescent="0.25">
      <c r="A109" s="115"/>
      <c r="B109" s="116"/>
      <c r="C109" s="39" t="s">
        <v>4</v>
      </c>
      <c r="D109" s="25">
        <f t="shared" ref="D109" si="55">SUM(D110:D113)</f>
        <v>776590.25199999998</v>
      </c>
      <c r="E109" s="26">
        <f t="shared" ref="E109" si="56">SUM(E110:E112)</f>
        <v>366666.96799999999</v>
      </c>
      <c r="F109" s="26"/>
      <c r="G109" s="26">
        <f t="shared" ref="G109" si="57">SUM(G110:G112)</f>
        <v>242856.04399999999</v>
      </c>
      <c r="H109" s="26"/>
      <c r="I109" s="26">
        <f t="shared" ref="I109" si="58">SUM(I110:I112)</f>
        <v>167067.24</v>
      </c>
      <c r="J109" s="26"/>
    </row>
    <row r="110" spans="1:10" s="18" customFormat="1" ht="45.75" x14ac:dyDescent="0.25">
      <c r="A110" s="115"/>
      <c r="B110" s="116"/>
      <c r="C110" s="39" t="s">
        <v>0</v>
      </c>
      <c r="D110" s="25"/>
      <c r="E110" s="26"/>
      <c r="F110" s="26"/>
      <c r="G110" s="26"/>
      <c r="H110" s="26"/>
      <c r="I110" s="26"/>
      <c r="J110" s="26"/>
    </row>
    <row r="111" spans="1:10" s="18" customFormat="1" ht="45.75" x14ac:dyDescent="0.25">
      <c r="A111" s="115"/>
      <c r="B111" s="116"/>
      <c r="C111" s="39" t="s">
        <v>1</v>
      </c>
      <c r="D111" s="25">
        <f>E111+G111+I111</f>
        <v>776590.25199999998</v>
      </c>
      <c r="E111" s="26">
        <v>366666.96799999999</v>
      </c>
      <c r="F111" s="26"/>
      <c r="G111" s="26">
        <v>242856.04399999999</v>
      </c>
      <c r="H111" s="26"/>
      <c r="I111" s="26">
        <v>167067.24</v>
      </c>
      <c r="J111" s="26"/>
    </row>
    <row r="112" spans="1:10" s="18" customFormat="1" ht="45.75" x14ac:dyDescent="0.25">
      <c r="A112" s="115"/>
      <c r="B112" s="116"/>
      <c r="C112" s="39" t="s">
        <v>2</v>
      </c>
      <c r="D112" s="25">
        <f>E112+G112+I112</f>
        <v>0</v>
      </c>
      <c r="E112" s="26"/>
      <c r="F112" s="26"/>
      <c r="G112" s="26"/>
      <c r="H112" s="26"/>
      <c r="I112" s="26"/>
      <c r="J112" s="26"/>
    </row>
    <row r="113" spans="1:10" s="18" customFormat="1" ht="45.75" x14ac:dyDescent="0.25">
      <c r="A113" s="115"/>
      <c r="B113" s="116"/>
      <c r="C113" s="39" t="s">
        <v>3</v>
      </c>
      <c r="D113" s="25"/>
      <c r="E113" s="26"/>
      <c r="F113" s="26"/>
      <c r="G113" s="26"/>
      <c r="H113" s="26"/>
      <c r="I113" s="26"/>
      <c r="J113" s="26"/>
    </row>
    <row r="114" spans="1:10" s="18" customFormat="1" ht="45.75" x14ac:dyDescent="0.25">
      <c r="A114" s="129" t="s">
        <v>13</v>
      </c>
      <c r="B114" s="129"/>
      <c r="C114" s="129"/>
      <c r="D114" s="129"/>
      <c r="E114" s="129"/>
      <c r="F114" s="129"/>
      <c r="G114" s="129"/>
      <c r="H114" s="129"/>
      <c r="I114" s="129"/>
      <c r="J114" s="129"/>
    </row>
    <row r="115" spans="1:10" s="18" customFormat="1" ht="108" customHeight="1" x14ac:dyDescent="0.25">
      <c r="A115" s="103"/>
      <c r="B115" s="67" t="s">
        <v>46</v>
      </c>
      <c r="C115" s="67"/>
      <c r="D115" s="67"/>
      <c r="E115" s="67"/>
      <c r="F115" s="67"/>
      <c r="G115" s="67"/>
      <c r="H115" s="67"/>
      <c r="I115" s="67"/>
      <c r="J115" s="67"/>
    </row>
    <row r="116" spans="1:10" s="18" customFormat="1" ht="69.75" customHeight="1" x14ac:dyDescent="0.25">
      <c r="A116" s="103"/>
      <c r="B116" s="104" t="s">
        <v>419</v>
      </c>
      <c r="C116" s="66" t="s">
        <v>276</v>
      </c>
      <c r="D116" s="66"/>
      <c r="E116" s="66"/>
      <c r="F116" s="66"/>
      <c r="G116" s="66"/>
      <c r="H116" s="66"/>
      <c r="I116" s="66"/>
      <c r="J116" s="66"/>
    </row>
    <row r="117" spans="1:10" s="18" customFormat="1" ht="45.75" x14ac:dyDescent="0.25">
      <c r="A117" s="103"/>
      <c r="B117" s="104"/>
      <c r="C117" s="38" t="s">
        <v>4</v>
      </c>
      <c r="D117" s="22">
        <f t="shared" ref="D117:D125" si="59">SUM(D118:D121)</f>
        <v>951042.54546000017</v>
      </c>
      <c r="E117" s="21">
        <f t="shared" ref="E117" si="60">SUM(E118:E120)</f>
        <v>286730.58586000005</v>
      </c>
      <c r="F117" s="21"/>
      <c r="G117" s="21">
        <f t="shared" ref="G117" si="61">SUM(G118:G120)</f>
        <v>456478.92930000002</v>
      </c>
      <c r="H117" s="21"/>
      <c r="I117" s="21">
        <f t="shared" ref="I117" si="62">SUM(I118:I120)</f>
        <v>207833.03030000001</v>
      </c>
      <c r="J117" s="21"/>
    </row>
    <row r="118" spans="1:10" s="18" customFormat="1" ht="45.75" x14ac:dyDescent="0.25">
      <c r="A118" s="103"/>
      <c r="B118" s="104"/>
      <c r="C118" s="38" t="s">
        <v>0</v>
      </c>
      <c r="D118" s="22"/>
      <c r="E118" s="21"/>
      <c r="F118" s="21"/>
      <c r="G118" s="21"/>
      <c r="H118" s="21"/>
      <c r="I118" s="21"/>
      <c r="J118" s="21"/>
    </row>
    <row r="119" spans="1:10" s="18" customFormat="1" ht="45.75" x14ac:dyDescent="0.25">
      <c r="A119" s="103"/>
      <c r="B119" s="104"/>
      <c r="C119" s="38" t="s">
        <v>1</v>
      </c>
      <c r="D119" s="22">
        <f t="shared" ref="D119:D120" si="63">E119+G119+I119</f>
        <v>941532.12000000011</v>
      </c>
      <c r="E119" s="21">
        <v>283863.28000000003</v>
      </c>
      <c r="F119" s="21"/>
      <c r="G119" s="21">
        <v>451914.14</v>
      </c>
      <c r="H119" s="21"/>
      <c r="I119" s="21">
        <v>205754.7</v>
      </c>
      <c r="J119" s="21"/>
    </row>
    <row r="120" spans="1:10" s="18" customFormat="1" ht="45.75" x14ac:dyDescent="0.25">
      <c r="A120" s="103"/>
      <c r="B120" s="104"/>
      <c r="C120" s="38" t="s">
        <v>2</v>
      </c>
      <c r="D120" s="22">
        <f t="shared" si="63"/>
        <v>9510.4254600000004</v>
      </c>
      <c r="E120" s="21">
        <v>2867.3058599999999</v>
      </c>
      <c r="F120" s="21"/>
      <c r="G120" s="21">
        <v>4564.7893000000004</v>
      </c>
      <c r="H120" s="21"/>
      <c r="I120" s="21">
        <v>2078.3303000000001</v>
      </c>
      <c r="J120" s="21"/>
    </row>
    <row r="121" spans="1:10" s="18" customFormat="1" ht="45.75" x14ac:dyDescent="0.25">
      <c r="A121" s="103"/>
      <c r="B121" s="104"/>
      <c r="C121" s="38" t="s">
        <v>3</v>
      </c>
      <c r="D121" s="22"/>
      <c r="E121" s="21"/>
      <c r="F121" s="21"/>
      <c r="G121" s="21"/>
      <c r="H121" s="21"/>
      <c r="I121" s="21"/>
      <c r="J121" s="21"/>
    </row>
    <row r="122" spans="1:10" s="18" customFormat="1" ht="45.75" x14ac:dyDescent="0.25">
      <c r="A122" s="129" t="s">
        <v>13</v>
      </c>
      <c r="B122" s="129"/>
      <c r="C122" s="129"/>
      <c r="D122" s="129"/>
      <c r="E122" s="129"/>
      <c r="F122" s="129"/>
      <c r="G122" s="129"/>
      <c r="H122" s="129"/>
      <c r="I122" s="129"/>
      <c r="J122" s="129"/>
    </row>
    <row r="123" spans="1:10" s="18" customFormat="1" ht="105.75" customHeight="1" x14ac:dyDescent="0.25">
      <c r="A123" s="103"/>
      <c r="B123" s="67" t="s">
        <v>46</v>
      </c>
      <c r="C123" s="67"/>
      <c r="D123" s="67"/>
      <c r="E123" s="67"/>
      <c r="F123" s="67"/>
      <c r="G123" s="67"/>
      <c r="H123" s="67"/>
      <c r="I123" s="67"/>
      <c r="J123" s="67"/>
    </row>
    <row r="124" spans="1:10" s="18" customFormat="1" ht="72.75" customHeight="1" x14ac:dyDescent="0.25">
      <c r="A124" s="103"/>
      <c r="B124" s="104" t="s">
        <v>420</v>
      </c>
      <c r="C124" s="66" t="s">
        <v>277</v>
      </c>
      <c r="D124" s="66"/>
      <c r="E124" s="66"/>
      <c r="F124" s="66"/>
      <c r="G124" s="66"/>
      <c r="H124" s="66"/>
      <c r="I124" s="66"/>
      <c r="J124" s="66"/>
    </row>
    <row r="125" spans="1:10" s="18" customFormat="1" ht="45.75" x14ac:dyDescent="0.25">
      <c r="A125" s="103"/>
      <c r="B125" s="104"/>
      <c r="C125" s="38" t="s">
        <v>4</v>
      </c>
      <c r="D125" s="22">
        <f t="shared" si="59"/>
        <v>1611349.41</v>
      </c>
      <c r="E125" s="21">
        <f t="shared" ref="E125" si="64">SUM(E126:E128)</f>
        <v>597910.73</v>
      </c>
      <c r="F125" s="21"/>
      <c r="G125" s="21">
        <f t="shared" ref="G125" si="65">SUM(G126:G128)</f>
        <v>631521.43999999994</v>
      </c>
      <c r="H125" s="21"/>
      <c r="I125" s="21">
        <f t="shared" ref="I125" si="66">SUM(I126:I128)</f>
        <v>381917.24</v>
      </c>
      <c r="J125" s="21"/>
    </row>
    <row r="126" spans="1:10" s="18" customFormat="1" ht="45.75" x14ac:dyDescent="0.25">
      <c r="A126" s="103"/>
      <c r="B126" s="104"/>
      <c r="C126" s="38" t="s">
        <v>0</v>
      </c>
      <c r="D126" s="22"/>
      <c r="E126" s="21"/>
      <c r="F126" s="21"/>
      <c r="G126" s="21"/>
      <c r="H126" s="21"/>
      <c r="I126" s="21"/>
      <c r="J126" s="21"/>
    </row>
    <row r="127" spans="1:10" s="18" customFormat="1" ht="45.75" x14ac:dyDescent="0.25">
      <c r="A127" s="103"/>
      <c r="B127" s="104"/>
      <c r="C127" s="38" t="s">
        <v>1</v>
      </c>
      <c r="D127" s="22">
        <f t="shared" ref="D127" si="67">E127+G127+I127</f>
        <v>1611349.41</v>
      </c>
      <c r="E127" s="21">
        <v>597910.73</v>
      </c>
      <c r="F127" s="21"/>
      <c r="G127" s="21">
        <v>631521.43999999994</v>
      </c>
      <c r="H127" s="21"/>
      <c r="I127" s="21">
        <v>381917.24</v>
      </c>
      <c r="J127" s="21"/>
    </row>
    <row r="128" spans="1:10" s="18" customFormat="1" ht="45.75" x14ac:dyDescent="0.25">
      <c r="A128" s="103"/>
      <c r="B128" s="104"/>
      <c r="C128" s="38" t="s">
        <v>2</v>
      </c>
      <c r="D128" s="22"/>
      <c r="E128" s="21"/>
      <c r="F128" s="21"/>
      <c r="G128" s="21"/>
      <c r="H128" s="21"/>
      <c r="I128" s="21"/>
      <c r="J128" s="21"/>
    </row>
    <row r="129" spans="1:10" s="18" customFormat="1" ht="45.75" x14ac:dyDescent="0.25">
      <c r="A129" s="103"/>
      <c r="B129" s="104"/>
      <c r="C129" s="38" t="s">
        <v>3</v>
      </c>
      <c r="D129" s="22"/>
      <c r="E129" s="21"/>
      <c r="F129" s="21"/>
      <c r="G129" s="21"/>
      <c r="H129" s="21"/>
      <c r="I129" s="21"/>
      <c r="J129" s="21"/>
    </row>
    <row r="130" spans="1:10" s="18" customFormat="1" ht="45.75" x14ac:dyDescent="0.25">
      <c r="A130" s="129" t="s">
        <v>13</v>
      </c>
      <c r="B130" s="129"/>
      <c r="C130" s="129"/>
      <c r="D130" s="129"/>
      <c r="E130" s="129"/>
      <c r="F130" s="129"/>
      <c r="G130" s="129"/>
      <c r="H130" s="129"/>
      <c r="I130" s="129"/>
      <c r="J130" s="129"/>
    </row>
    <row r="131" spans="1:10" s="18" customFormat="1" ht="120.75" customHeight="1" x14ac:dyDescent="0.25">
      <c r="A131" s="103"/>
      <c r="B131" s="67" t="s">
        <v>46</v>
      </c>
      <c r="C131" s="67"/>
      <c r="D131" s="67"/>
      <c r="E131" s="67"/>
      <c r="F131" s="67"/>
      <c r="G131" s="67"/>
      <c r="H131" s="67"/>
      <c r="I131" s="67"/>
      <c r="J131" s="67"/>
    </row>
    <row r="132" spans="1:10" s="18" customFormat="1" ht="75" customHeight="1" x14ac:dyDescent="0.25">
      <c r="A132" s="103"/>
      <c r="B132" s="104" t="s">
        <v>262</v>
      </c>
      <c r="C132" s="66" t="s">
        <v>278</v>
      </c>
      <c r="D132" s="66"/>
      <c r="E132" s="66"/>
      <c r="F132" s="66"/>
      <c r="G132" s="66"/>
      <c r="H132" s="66"/>
      <c r="I132" s="66"/>
      <c r="J132" s="66"/>
    </row>
    <row r="133" spans="1:10" s="18" customFormat="1" ht="45.75" x14ac:dyDescent="0.25">
      <c r="A133" s="103"/>
      <c r="B133" s="104"/>
      <c r="C133" s="38" t="s">
        <v>4</v>
      </c>
      <c r="D133" s="22">
        <f t="shared" ref="D133" si="68">SUM(D134:D137)</f>
        <v>863597.44</v>
      </c>
      <c r="E133" s="21">
        <f t="shared" ref="E133:I133" si="69">SUM(E134:E136)</f>
        <v>458998.52399999998</v>
      </c>
      <c r="F133" s="21"/>
      <c r="G133" s="21">
        <f t="shared" si="69"/>
        <v>238790.42600000001</v>
      </c>
      <c r="H133" s="21"/>
      <c r="I133" s="21">
        <f t="shared" si="69"/>
        <v>165808.49</v>
      </c>
      <c r="J133" s="21"/>
    </row>
    <row r="134" spans="1:10" s="18" customFormat="1" ht="45.75" x14ac:dyDescent="0.25">
      <c r="A134" s="103"/>
      <c r="B134" s="104"/>
      <c r="C134" s="38" t="s">
        <v>0</v>
      </c>
      <c r="D134" s="22"/>
      <c r="E134" s="21"/>
      <c r="F134" s="21"/>
      <c r="G134" s="21"/>
      <c r="H134" s="21"/>
      <c r="I134" s="21"/>
      <c r="J134" s="21"/>
    </row>
    <row r="135" spans="1:10" s="18" customFormat="1" ht="45.75" x14ac:dyDescent="0.25">
      <c r="A135" s="103"/>
      <c r="B135" s="104"/>
      <c r="C135" s="38" t="s">
        <v>1</v>
      </c>
      <c r="D135" s="22">
        <f>E135+G135+I135</f>
        <v>863597.44</v>
      </c>
      <c r="E135" s="21">
        <v>458998.52399999998</v>
      </c>
      <c r="F135" s="21"/>
      <c r="G135" s="21">
        <v>238790.42600000001</v>
      </c>
      <c r="H135" s="21"/>
      <c r="I135" s="21">
        <v>165808.49</v>
      </c>
      <c r="J135" s="21"/>
    </row>
    <row r="136" spans="1:10" s="18" customFormat="1" ht="45.75" x14ac:dyDescent="0.25">
      <c r="A136" s="103"/>
      <c r="B136" s="104"/>
      <c r="C136" s="38" t="s">
        <v>2</v>
      </c>
      <c r="D136" s="22"/>
      <c r="E136" s="21"/>
      <c r="F136" s="21"/>
      <c r="G136" s="21"/>
      <c r="H136" s="21"/>
      <c r="I136" s="21"/>
      <c r="J136" s="21"/>
    </row>
    <row r="137" spans="1:10" s="18" customFormat="1" ht="45.75" x14ac:dyDescent="0.25">
      <c r="A137" s="103"/>
      <c r="B137" s="104"/>
      <c r="C137" s="38" t="s">
        <v>3</v>
      </c>
      <c r="D137" s="22"/>
      <c r="E137" s="21"/>
      <c r="F137" s="21"/>
      <c r="G137" s="21"/>
      <c r="H137" s="21"/>
      <c r="I137" s="21"/>
      <c r="J137" s="21"/>
    </row>
    <row r="138" spans="1:10" s="18" customFormat="1" ht="45.75" x14ac:dyDescent="0.25">
      <c r="A138" s="129"/>
      <c r="B138" s="129"/>
      <c r="C138" s="129"/>
      <c r="D138" s="129"/>
      <c r="E138" s="129"/>
      <c r="F138" s="129"/>
      <c r="G138" s="129"/>
      <c r="H138" s="129"/>
      <c r="I138" s="129"/>
      <c r="J138" s="129"/>
    </row>
    <row r="139" spans="1:10" s="18" customFormat="1" ht="45" x14ac:dyDescent="0.25">
      <c r="A139" s="91" t="s">
        <v>29</v>
      </c>
      <c r="B139" s="127" t="s">
        <v>48</v>
      </c>
      <c r="C139" s="127"/>
      <c r="D139" s="127"/>
      <c r="E139" s="127"/>
      <c r="F139" s="127"/>
      <c r="G139" s="127"/>
      <c r="H139" s="127"/>
      <c r="I139" s="127"/>
      <c r="J139" s="127"/>
    </row>
    <row r="140" spans="1:10" s="18" customFormat="1" ht="45" customHeight="1" x14ac:dyDescent="0.6">
      <c r="A140" s="91"/>
      <c r="B140" s="92" t="s">
        <v>4</v>
      </c>
      <c r="C140" s="92"/>
      <c r="D140" s="17">
        <f t="shared" ref="D140:J140" si="70">SUM(D141:D144)</f>
        <v>168875.37729</v>
      </c>
      <c r="E140" s="17">
        <f t="shared" si="70"/>
        <v>168875.37729</v>
      </c>
      <c r="F140" s="17">
        <f t="shared" si="70"/>
        <v>0</v>
      </c>
      <c r="G140" s="17">
        <f t="shared" si="70"/>
        <v>0</v>
      </c>
      <c r="H140" s="17">
        <f t="shared" si="70"/>
        <v>0</v>
      </c>
      <c r="I140" s="17">
        <f t="shared" si="70"/>
        <v>0</v>
      </c>
      <c r="J140" s="17">
        <f t="shared" si="70"/>
        <v>0</v>
      </c>
    </row>
    <row r="141" spans="1:10" s="18" customFormat="1" ht="45" customHeight="1" x14ac:dyDescent="0.6">
      <c r="A141" s="91"/>
      <c r="B141" s="92" t="s">
        <v>0</v>
      </c>
      <c r="C141" s="92"/>
      <c r="D141" s="17"/>
      <c r="E141" s="17">
        <f>E149</f>
        <v>0</v>
      </c>
      <c r="F141" s="17">
        <f t="shared" ref="F141:J141" si="71">F149</f>
        <v>0</v>
      </c>
      <c r="G141" s="17">
        <f t="shared" si="71"/>
        <v>0</v>
      </c>
      <c r="H141" s="17">
        <f t="shared" si="71"/>
        <v>0</v>
      </c>
      <c r="I141" s="17">
        <f t="shared" si="71"/>
        <v>0</v>
      </c>
      <c r="J141" s="17">
        <f t="shared" si="71"/>
        <v>0</v>
      </c>
    </row>
    <row r="142" spans="1:10" s="18" customFormat="1" ht="45" customHeight="1" x14ac:dyDescent="0.6">
      <c r="A142" s="91"/>
      <c r="B142" s="92" t="s">
        <v>1</v>
      </c>
      <c r="C142" s="92"/>
      <c r="D142" s="17">
        <f t="shared" ref="D142" si="72">E142+G142+I142</f>
        <v>168875.37729</v>
      </c>
      <c r="E142" s="17">
        <f t="shared" ref="E142:J142" si="73">E150</f>
        <v>168875.37729</v>
      </c>
      <c r="F142" s="17">
        <f t="shared" si="73"/>
        <v>0</v>
      </c>
      <c r="G142" s="17">
        <f t="shared" si="73"/>
        <v>0</v>
      </c>
      <c r="H142" s="17">
        <f t="shared" si="73"/>
        <v>0</v>
      </c>
      <c r="I142" s="17">
        <f t="shared" si="73"/>
        <v>0</v>
      </c>
      <c r="J142" s="17">
        <f t="shared" si="73"/>
        <v>0</v>
      </c>
    </row>
    <row r="143" spans="1:10" s="18" customFormat="1" ht="45" customHeight="1" x14ac:dyDescent="0.6">
      <c r="A143" s="91"/>
      <c r="B143" s="92" t="s">
        <v>2</v>
      </c>
      <c r="C143" s="92"/>
      <c r="D143" s="17"/>
      <c r="E143" s="17">
        <f t="shared" ref="E143:J143" si="74">E151</f>
        <v>0</v>
      </c>
      <c r="F143" s="17">
        <f t="shared" si="74"/>
        <v>0</v>
      </c>
      <c r="G143" s="17">
        <f t="shared" si="74"/>
        <v>0</v>
      </c>
      <c r="H143" s="17">
        <f t="shared" si="74"/>
        <v>0</v>
      </c>
      <c r="I143" s="17">
        <f t="shared" si="74"/>
        <v>0</v>
      </c>
      <c r="J143" s="17">
        <f t="shared" si="74"/>
        <v>0</v>
      </c>
    </row>
    <row r="144" spans="1:10" s="18" customFormat="1" ht="45" customHeight="1" x14ac:dyDescent="0.6">
      <c r="A144" s="91"/>
      <c r="B144" s="92" t="s">
        <v>3</v>
      </c>
      <c r="C144" s="92"/>
      <c r="D144" s="17"/>
      <c r="E144" s="17">
        <f t="shared" ref="E144:J144" si="75">E152</f>
        <v>0</v>
      </c>
      <c r="F144" s="17">
        <f t="shared" si="75"/>
        <v>0</v>
      </c>
      <c r="G144" s="17">
        <f t="shared" si="75"/>
        <v>0</v>
      </c>
      <c r="H144" s="17">
        <f t="shared" si="75"/>
        <v>0</v>
      </c>
      <c r="I144" s="17">
        <f t="shared" si="75"/>
        <v>0</v>
      </c>
      <c r="J144" s="17">
        <f t="shared" si="75"/>
        <v>0</v>
      </c>
    </row>
    <row r="145" spans="1:10" s="18" customFormat="1" ht="45.75" x14ac:dyDescent="0.25">
      <c r="A145" s="129" t="s">
        <v>13</v>
      </c>
      <c r="B145" s="129"/>
      <c r="C145" s="129"/>
      <c r="D145" s="129"/>
      <c r="E145" s="129"/>
      <c r="F145" s="129"/>
      <c r="G145" s="129"/>
      <c r="H145" s="129"/>
      <c r="I145" s="129"/>
      <c r="J145" s="129"/>
    </row>
    <row r="146" spans="1:10" s="18" customFormat="1" ht="105" customHeight="1" x14ac:dyDescent="0.25">
      <c r="A146" s="103"/>
      <c r="B146" s="67" t="s">
        <v>267</v>
      </c>
      <c r="C146" s="67"/>
      <c r="D146" s="67"/>
      <c r="E146" s="67"/>
      <c r="F146" s="67"/>
      <c r="G146" s="67"/>
      <c r="H146" s="67"/>
      <c r="I146" s="67"/>
      <c r="J146" s="67"/>
    </row>
    <row r="147" spans="1:10" s="18" customFormat="1" ht="45" customHeight="1" x14ac:dyDescent="0.25">
      <c r="A147" s="103"/>
      <c r="B147" s="104" t="s">
        <v>396</v>
      </c>
      <c r="C147" s="66" t="s">
        <v>279</v>
      </c>
      <c r="D147" s="66"/>
      <c r="E147" s="66"/>
      <c r="F147" s="66"/>
      <c r="G147" s="66"/>
      <c r="H147" s="66"/>
      <c r="I147" s="66"/>
      <c r="J147" s="66"/>
    </row>
    <row r="148" spans="1:10" s="18" customFormat="1" ht="45" customHeight="1" x14ac:dyDescent="0.25">
      <c r="A148" s="103"/>
      <c r="B148" s="104"/>
      <c r="C148" s="38" t="s">
        <v>4</v>
      </c>
      <c r="D148" s="22">
        <f t="shared" ref="D148" si="76">SUM(D149:D152)</f>
        <v>168875.37729</v>
      </c>
      <c r="E148" s="21">
        <f t="shared" ref="E148" si="77">SUM(E149:E151)</f>
        <v>168875.37729</v>
      </c>
      <c r="F148" s="21"/>
      <c r="G148" s="21">
        <f t="shared" ref="G148" si="78">SUM(G149:G151)</f>
        <v>0</v>
      </c>
      <c r="H148" s="21"/>
      <c r="I148" s="21">
        <f t="shared" ref="I148" si="79">SUM(I149:I151)</f>
        <v>0</v>
      </c>
      <c r="J148" s="21"/>
    </row>
    <row r="149" spans="1:10" s="18" customFormat="1" ht="45" customHeight="1" x14ac:dyDescent="0.25">
      <c r="A149" s="103"/>
      <c r="B149" s="104"/>
      <c r="C149" s="38" t="s">
        <v>0</v>
      </c>
      <c r="D149" s="22"/>
      <c r="E149" s="21"/>
      <c r="F149" s="21"/>
      <c r="G149" s="21"/>
      <c r="H149" s="21"/>
      <c r="I149" s="21"/>
      <c r="J149" s="21"/>
    </row>
    <row r="150" spans="1:10" s="18" customFormat="1" ht="45" customHeight="1" x14ac:dyDescent="0.25">
      <c r="A150" s="103"/>
      <c r="B150" s="104"/>
      <c r="C150" s="38" t="s">
        <v>1</v>
      </c>
      <c r="D150" s="22">
        <f>E150+G150+I150</f>
        <v>168875.37729</v>
      </c>
      <c r="E150" s="21">
        <v>168875.37729</v>
      </c>
      <c r="F150" s="21"/>
      <c r="G150" s="21"/>
      <c r="H150" s="21"/>
      <c r="I150" s="21"/>
      <c r="J150" s="21"/>
    </row>
    <row r="151" spans="1:10" s="18" customFormat="1" ht="45" customHeight="1" x14ac:dyDescent="0.25">
      <c r="A151" s="103"/>
      <c r="B151" s="104"/>
      <c r="C151" s="38" t="s">
        <v>2</v>
      </c>
      <c r="D151" s="22"/>
      <c r="E151" s="21"/>
      <c r="F151" s="21"/>
      <c r="G151" s="21"/>
      <c r="H151" s="21"/>
      <c r="I151" s="21"/>
      <c r="J151" s="21"/>
    </row>
    <row r="152" spans="1:10" s="18" customFormat="1" ht="45" customHeight="1" x14ac:dyDescent="0.25">
      <c r="A152" s="103"/>
      <c r="B152" s="104"/>
      <c r="C152" s="38" t="s">
        <v>3</v>
      </c>
      <c r="D152" s="22"/>
      <c r="E152" s="21"/>
      <c r="F152" s="21"/>
      <c r="G152" s="21"/>
      <c r="H152" s="21"/>
      <c r="I152" s="21"/>
      <c r="J152" s="21"/>
    </row>
    <row r="153" spans="1:10" s="18" customFormat="1" ht="45" customHeight="1" x14ac:dyDescent="0.25">
      <c r="A153" s="129"/>
      <c r="B153" s="129"/>
      <c r="C153" s="129"/>
      <c r="D153" s="129"/>
      <c r="E153" s="129"/>
      <c r="F153" s="129"/>
      <c r="G153" s="129"/>
      <c r="H153" s="129"/>
      <c r="I153" s="129"/>
      <c r="J153" s="129"/>
    </row>
    <row r="154" spans="1:10" s="18" customFormat="1" ht="45" x14ac:dyDescent="0.25">
      <c r="A154" s="91" t="s">
        <v>31</v>
      </c>
      <c r="B154" s="127" t="s">
        <v>50</v>
      </c>
      <c r="C154" s="127"/>
      <c r="D154" s="127"/>
      <c r="E154" s="127"/>
      <c r="F154" s="127"/>
      <c r="G154" s="127"/>
      <c r="H154" s="127"/>
      <c r="I154" s="127"/>
      <c r="J154" s="127"/>
    </row>
    <row r="155" spans="1:10" s="18" customFormat="1" ht="45" x14ac:dyDescent="0.6">
      <c r="A155" s="91"/>
      <c r="B155" s="92" t="s">
        <v>4</v>
      </c>
      <c r="C155" s="92"/>
      <c r="D155" s="17">
        <f t="shared" ref="D155:J155" si="80">SUM(D156:D159)</f>
        <v>118500</v>
      </c>
      <c r="E155" s="17">
        <f t="shared" si="80"/>
        <v>6500</v>
      </c>
      <c r="F155" s="17">
        <f t="shared" si="80"/>
        <v>0</v>
      </c>
      <c r="G155" s="17">
        <f t="shared" si="80"/>
        <v>80000</v>
      </c>
      <c r="H155" s="17">
        <f t="shared" si="80"/>
        <v>0</v>
      </c>
      <c r="I155" s="17">
        <f t="shared" si="80"/>
        <v>32000</v>
      </c>
      <c r="J155" s="17">
        <f t="shared" si="80"/>
        <v>0</v>
      </c>
    </row>
    <row r="156" spans="1:10" s="18" customFormat="1" ht="45" x14ac:dyDescent="0.6">
      <c r="A156" s="91"/>
      <c r="B156" s="92" t="s">
        <v>0</v>
      </c>
      <c r="C156" s="92"/>
      <c r="D156" s="17"/>
      <c r="E156" s="17">
        <f t="shared" ref="E156:J156" si="81">E164+E172</f>
        <v>0</v>
      </c>
      <c r="F156" s="17">
        <f t="shared" si="81"/>
        <v>0</v>
      </c>
      <c r="G156" s="17">
        <f t="shared" si="81"/>
        <v>0</v>
      </c>
      <c r="H156" s="17">
        <f t="shared" si="81"/>
        <v>0</v>
      </c>
      <c r="I156" s="17">
        <f t="shared" si="81"/>
        <v>0</v>
      </c>
      <c r="J156" s="17">
        <f t="shared" si="81"/>
        <v>0</v>
      </c>
    </row>
    <row r="157" spans="1:10" s="18" customFormat="1" ht="45" x14ac:dyDescent="0.6">
      <c r="A157" s="91"/>
      <c r="B157" s="92" t="s">
        <v>1</v>
      </c>
      <c r="C157" s="92"/>
      <c r="D157" s="17">
        <f t="shared" ref="D157" si="82">E157+G157+I157</f>
        <v>118500</v>
      </c>
      <c r="E157" s="17">
        <f>E165+E173</f>
        <v>6500</v>
      </c>
      <c r="F157" s="17">
        <f t="shared" ref="F157:J157" si="83">F165+F173</f>
        <v>0</v>
      </c>
      <c r="G157" s="17">
        <f t="shared" si="83"/>
        <v>80000</v>
      </c>
      <c r="H157" s="17">
        <f t="shared" si="83"/>
        <v>0</v>
      </c>
      <c r="I157" s="17">
        <f t="shared" si="83"/>
        <v>32000</v>
      </c>
      <c r="J157" s="17">
        <f t="shared" si="83"/>
        <v>0</v>
      </c>
    </row>
    <row r="158" spans="1:10" s="18" customFormat="1" ht="45" x14ac:dyDescent="0.6">
      <c r="A158" s="91"/>
      <c r="B158" s="92" t="s">
        <v>2</v>
      </c>
      <c r="C158" s="92"/>
      <c r="D158" s="17"/>
      <c r="E158" s="17">
        <f t="shared" ref="E158:J158" si="84">E166+E174</f>
        <v>0</v>
      </c>
      <c r="F158" s="17">
        <f t="shared" si="84"/>
        <v>0</v>
      </c>
      <c r="G158" s="17">
        <f t="shared" si="84"/>
        <v>0</v>
      </c>
      <c r="H158" s="17">
        <f t="shared" si="84"/>
        <v>0</v>
      </c>
      <c r="I158" s="17">
        <f t="shared" si="84"/>
        <v>0</v>
      </c>
      <c r="J158" s="17">
        <f t="shared" si="84"/>
        <v>0</v>
      </c>
    </row>
    <row r="159" spans="1:10" s="18" customFormat="1" ht="45" x14ac:dyDescent="0.6">
      <c r="A159" s="91"/>
      <c r="B159" s="92" t="s">
        <v>3</v>
      </c>
      <c r="C159" s="92"/>
      <c r="D159" s="17"/>
      <c r="E159" s="17">
        <f t="shared" ref="E159:J159" si="85">E167+E175</f>
        <v>0</v>
      </c>
      <c r="F159" s="17">
        <f t="shared" si="85"/>
        <v>0</v>
      </c>
      <c r="G159" s="17">
        <f t="shared" si="85"/>
        <v>0</v>
      </c>
      <c r="H159" s="17">
        <f t="shared" si="85"/>
        <v>0</v>
      </c>
      <c r="I159" s="17">
        <f t="shared" si="85"/>
        <v>0</v>
      </c>
      <c r="J159" s="17">
        <f t="shared" si="85"/>
        <v>0</v>
      </c>
    </row>
    <row r="160" spans="1:10" s="18" customFormat="1" ht="45.75" x14ac:dyDescent="0.25">
      <c r="A160" s="129" t="s">
        <v>30</v>
      </c>
      <c r="B160" s="129"/>
      <c r="C160" s="129"/>
      <c r="D160" s="129"/>
      <c r="E160" s="129"/>
      <c r="F160" s="129"/>
      <c r="G160" s="129"/>
      <c r="H160" s="129"/>
      <c r="I160" s="129"/>
      <c r="J160" s="129"/>
    </row>
    <row r="161" spans="1:10" s="18" customFormat="1" ht="94.5" customHeight="1" x14ac:dyDescent="0.25">
      <c r="A161" s="103"/>
      <c r="B161" s="67" t="s">
        <v>305</v>
      </c>
      <c r="C161" s="67"/>
      <c r="D161" s="67"/>
      <c r="E161" s="67"/>
      <c r="F161" s="67"/>
      <c r="G161" s="67"/>
      <c r="H161" s="67"/>
      <c r="I161" s="67"/>
      <c r="J161" s="67"/>
    </row>
    <row r="162" spans="1:10" s="18" customFormat="1" ht="107.25" customHeight="1" x14ac:dyDescent="0.25">
      <c r="A162" s="103"/>
      <c r="B162" s="104" t="s">
        <v>399</v>
      </c>
      <c r="C162" s="66" t="s">
        <v>306</v>
      </c>
      <c r="D162" s="66"/>
      <c r="E162" s="66"/>
      <c r="F162" s="66"/>
      <c r="G162" s="66"/>
      <c r="H162" s="66"/>
      <c r="I162" s="66"/>
      <c r="J162" s="66"/>
    </row>
    <row r="163" spans="1:10" s="18" customFormat="1" ht="45.75" x14ac:dyDescent="0.25">
      <c r="A163" s="103"/>
      <c r="B163" s="104"/>
      <c r="C163" s="38" t="s">
        <v>4</v>
      </c>
      <c r="D163" s="22">
        <f t="shared" ref="D163" si="86">SUM(D164:D167)</f>
        <v>6500</v>
      </c>
      <c r="E163" s="21">
        <f t="shared" ref="E163" si="87">SUM(E164:E166)</f>
        <v>6500</v>
      </c>
      <c r="F163" s="21"/>
      <c r="G163" s="21">
        <f t="shared" ref="G163" si="88">SUM(G164:G166)</f>
        <v>0</v>
      </c>
      <c r="H163" s="21"/>
      <c r="I163" s="21">
        <f t="shared" ref="I163" si="89">SUM(I164:I166)</f>
        <v>0</v>
      </c>
      <c r="J163" s="21"/>
    </row>
    <row r="164" spans="1:10" s="18" customFormat="1" ht="45.75" x14ac:dyDescent="0.25">
      <c r="A164" s="103"/>
      <c r="B164" s="104"/>
      <c r="C164" s="38" t="s">
        <v>0</v>
      </c>
      <c r="D164" s="22"/>
      <c r="E164" s="21"/>
      <c r="F164" s="21"/>
      <c r="G164" s="21"/>
      <c r="H164" s="21"/>
      <c r="I164" s="21"/>
      <c r="J164" s="21"/>
    </row>
    <row r="165" spans="1:10" s="18" customFormat="1" ht="45.75" x14ac:dyDescent="0.25">
      <c r="A165" s="103"/>
      <c r="B165" s="104"/>
      <c r="C165" s="38" t="s">
        <v>1</v>
      </c>
      <c r="D165" s="22">
        <f>E165+G165+I165</f>
        <v>6500</v>
      </c>
      <c r="E165" s="21">
        <v>6500</v>
      </c>
      <c r="F165" s="21"/>
      <c r="G165" s="21"/>
      <c r="H165" s="21"/>
      <c r="I165" s="21"/>
      <c r="J165" s="21"/>
    </row>
    <row r="166" spans="1:10" s="18" customFormat="1" ht="45.75" x14ac:dyDescent="0.25">
      <c r="A166" s="103"/>
      <c r="B166" s="104"/>
      <c r="C166" s="38" t="s">
        <v>2</v>
      </c>
      <c r="D166" s="22"/>
      <c r="E166" s="21"/>
      <c r="F166" s="21"/>
      <c r="G166" s="21"/>
      <c r="H166" s="21"/>
      <c r="I166" s="21"/>
      <c r="J166" s="21"/>
    </row>
    <row r="167" spans="1:10" s="18" customFormat="1" ht="45.75" x14ac:dyDescent="0.25">
      <c r="A167" s="103"/>
      <c r="B167" s="104"/>
      <c r="C167" s="38" t="s">
        <v>3</v>
      </c>
      <c r="D167" s="22"/>
      <c r="E167" s="21"/>
      <c r="F167" s="21"/>
      <c r="G167" s="21"/>
      <c r="H167" s="21"/>
      <c r="I167" s="21"/>
      <c r="J167" s="21"/>
    </row>
    <row r="168" spans="1:10" s="18" customFormat="1" ht="45.75" x14ac:dyDescent="0.25">
      <c r="A168" s="129" t="s">
        <v>30</v>
      </c>
      <c r="B168" s="129"/>
      <c r="C168" s="129"/>
      <c r="D168" s="129"/>
      <c r="E168" s="129"/>
      <c r="F168" s="129"/>
      <c r="G168" s="129"/>
      <c r="H168" s="129"/>
      <c r="I168" s="129"/>
      <c r="J168" s="129"/>
    </row>
    <row r="169" spans="1:10" s="18" customFormat="1" ht="94.5" customHeight="1" x14ac:dyDescent="0.25">
      <c r="A169" s="103"/>
      <c r="B169" s="67" t="s">
        <v>305</v>
      </c>
      <c r="C169" s="67"/>
      <c r="D169" s="67"/>
      <c r="E169" s="67"/>
      <c r="F169" s="67"/>
      <c r="G169" s="67"/>
      <c r="H169" s="67"/>
      <c r="I169" s="67"/>
      <c r="J169" s="67"/>
    </row>
    <row r="170" spans="1:10" s="18" customFormat="1" ht="157.5" customHeight="1" x14ac:dyDescent="0.25">
      <c r="A170" s="103"/>
      <c r="B170" s="104" t="s">
        <v>400</v>
      </c>
      <c r="C170" s="66" t="s">
        <v>307</v>
      </c>
      <c r="D170" s="66"/>
      <c r="E170" s="66"/>
      <c r="F170" s="66"/>
      <c r="G170" s="66"/>
      <c r="H170" s="66"/>
      <c r="I170" s="66"/>
      <c r="J170" s="66"/>
    </row>
    <row r="171" spans="1:10" s="18" customFormat="1" ht="45.75" x14ac:dyDescent="0.25">
      <c r="A171" s="103"/>
      <c r="B171" s="104"/>
      <c r="C171" s="38" t="s">
        <v>4</v>
      </c>
      <c r="D171" s="22">
        <f t="shared" ref="D171" si="90">SUM(D172:D175)</f>
        <v>112000</v>
      </c>
      <c r="E171" s="21">
        <f t="shared" ref="E171" si="91">SUM(E172:E174)</f>
        <v>0</v>
      </c>
      <c r="F171" s="21"/>
      <c r="G171" s="21">
        <f t="shared" ref="G171" si="92">SUM(G172:G174)</f>
        <v>80000</v>
      </c>
      <c r="H171" s="21"/>
      <c r="I171" s="21">
        <f t="shared" ref="I171" si="93">SUM(I172:I174)</f>
        <v>32000</v>
      </c>
      <c r="J171" s="21"/>
    </row>
    <row r="172" spans="1:10" s="18" customFormat="1" ht="45.75" x14ac:dyDescent="0.25">
      <c r="A172" s="103"/>
      <c r="B172" s="104"/>
      <c r="C172" s="38" t="s">
        <v>0</v>
      </c>
      <c r="D172" s="22"/>
      <c r="E172" s="21"/>
      <c r="F172" s="21"/>
      <c r="G172" s="21"/>
      <c r="H172" s="21"/>
      <c r="I172" s="21"/>
      <c r="J172" s="21"/>
    </row>
    <row r="173" spans="1:10" s="18" customFormat="1" ht="45.75" x14ac:dyDescent="0.25">
      <c r="A173" s="103"/>
      <c r="B173" s="104"/>
      <c r="C173" s="38" t="s">
        <v>1</v>
      </c>
      <c r="D173" s="22">
        <f>E173+G173+I173</f>
        <v>112000</v>
      </c>
      <c r="E173" s="21"/>
      <c r="F173" s="21"/>
      <c r="G173" s="21">
        <v>80000</v>
      </c>
      <c r="H173" s="21"/>
      <c r="I173" s="21">
        <v>32000</v>
      </c>
      <c r="J173" s="21"/>
    </row>
    <row r="174" spans="1:10" s="18" customFormat="1" ht="45.75" x14ac:dyDescent="0.25">
      <c r="A174" s="103"/>
      <c r="B174" s="104"/>
      <c r="C174" s="38" t="s">
        <v>2</v>
      </c>
      <c r="D174" s="22"/>
      <c r="E174" s="21"/>
      <c r="F174" s="21"/>
      <c r="G174" s="21"/>
      <c r="H174" s="21"/>
      <c r="I174" s="21"/>
      <c r="J174" s="21"/>
    </row>
    <row r="175" spans="1:10" s="18" customFormat="1" ht="45.75" x14ac:dyDescent="0.25">
      <c r="A175" s="103"/>
      <c r="B175" s="104"/>
      <c r="C175" s="38" t="s">
        <v>3</v>
      </c>
      <c r="D175" s="22"/>
      <c r="E175" s="21"/>
      <c r="F175" s="21"/>
      <c r="G175" s="21"/>
      <c r="H175" s="21"/>
      <c r="I175" s="21"/>
      <c r="J175" s="21"/>
    </row>
    <row r="176" spans="1:10" s="18" customFormat="1" ht="45.75" x14ac:dyDescent="0.25">
      <c r="A176" s="128"/>
      <c r="B176" s="128"/>
      <c r="C176" s="128"/>
      <c r="D176" s="128"/>
      <c r="E176" s="128"/>
      <c r="F176" s="128"/>
      <c r="G176" s="128"/>
      <c r="H176" s="128"/>
      <c r="I176" s="128"/>
      <c r="J176" s="128"/>
    </row>
    <row r="177" spans="1:10" s="18" customFormat="1" ht="99.75" customHeight="1" x14ac:dyDescent="0.25">
      <c r="A177" s="91" t="s">
        <v>33</v>
      </c>
      <c r="B177" s="130" t="s">
        <v>52</v>
      </c>
      <c r="C177" s="131"/>
      <c r="D177" s="131"/>
      <c r="E177" s="131"/>
      <c r="F177" s="131"/>
      <c r="G177" s="131"/>
      <c r="H177" s="131"/>
      <c r="I177" s="131"/>
      <c r="J177" s="132"/>
    </row>
    <row r="178" spans="1:10" s="18" customFormat="1" ht="45" x14ac:dyDescent="0.6">
      <c r="A178" s="91"/>
      <c r="B178" s="92" t="s">
        <v>4</v>
      </c>
      <c r="C178" s="92"/>
      <c r="D178" s="17">
        <f t="shared" ref="D178:J178" si="94">SUM(D179:D182)</f>
        <v>2007934.725258</v>
      </c>
      <c r="E178" s="17">
        <f t="shared" si="94"/>
        <v>1326893.8012580001</v>
      </c>
      <c r="F178" s="17">
        <f t="shared" si="94"/>
        <v>0</v>
      </c>
      <c r="G178" s="17">
        <f t="shared" si="94"/>
        <v>381040.924</v>
      </c>
      <c r="H178" s="17">
        <f t="shared" si="94"/>
        <v>0</v>
      </c>
      <c r="I178" s="17">
        <f t="shared" si="94"/>
        <v>300000</v>
      </c>
      <c r="J178" s="17">
        <f t="shared" si="94"/>
        <v>0</v>
      </c>
    </row>
    <row r="179" spans="1:10" s="18" customFormat="1" ht="45" x14ac:dyDescent="0.6">
      <c r="A179" s="91"/>
      <c r="B179" s="92" t="s">
        <v>0</v>
      </c>
      <c r="C179" s="92"/>
      <c r="D179" s="17"/>
      <c r="E179" s="17">
        <f>E187+E195+E203+E211+E219+E227+E235+E243+E251+E259+E267</f>
        <v>0</v>
      </c>
      <c r="F179" s="17">
        <f t="shared" ref="F179:J179" si="95">F187+F195+F203+F211+F219+F227+F235+F243+F251+F259+F267</f>
        <v>0</v>
      </c>
      <c r="G179" s="17">
        <f t="shared" si="95"/>
        <v>0</v>
      </c>
      <c r="H179" s="17">
        <f t="shared" si="95"/>
        <v>0</v>
      </c>
      <c r="I179" s="17">
        <f t="shared" si="95"/>
        <v>0</v>
      </c>
      <c r="J179" s="17">
        <f t="shared" si="95"/>
        <v>0</v>
      </c>
    </row>
    <row r="180" spans="1:10" s="18" customFormat="1" ht="45" x14ac:dyDescent="0.6">
      <c r="A180" s="91"/>
      <c r="B180" s="92" t="s">
        <v>1</v>
      </c>
      <c r="C180" s="92"/>
      <c r="D180" s="17">
        <f t="shared" ref="D180:D181" si="96">E180+G180+I180</f>
        <v>1954891.388458</v>
      </c>
      <c r="E180" s="17">
        <f>E188+E196+E204+E212+E220+E228+E236+E244+E252+E260+E268</f>
        <v>1290058.649458</v>
      </c>
      <c r="F180" s="17">
        <f t="shared" ref="F180:J180" si="97">F188+F196+F204+F212+F220+F228+F236+F244+F252+F260+F268</f>
        <v>0</v>
      </c>
      <c r="G180" s="17">
        <f t="shared" si="97"/>
        <v>364832.739</v>
      </c>
      <c r="H180" s="17">
        <f t="shared" si="97"/>
        <v>0</v>
      </c>
      <c r="I180" s="17">
        <f t="shared" si="97"/>
        <v>300000</v>
      </c>
      <c r="J180" s="17">
        <f t="shared" si="97"/>
        <v>0</v>
      </c>
    </row>
    <row r="181" spans="1:10" s="18" customFormat="1" ht="45" x14ac:dyDescent="0.6">
      <c r="A181" s="91"/>
      <c r="B181" s="92" t="s">
        <v>2</v>
      </c>
      <c r="C181" s="92"/>
      <c r="D181" s="17">
        <f t="shared" si="96"/>
        <v>53043.336799999997</v>
      </c>
      <c r="E181" s="17">
        <f t="shared" ref="E181:J181" si="98">E189+E197+E205+E213+E221+E229+E237+E245+E253+E261+E269</f>
        <v>36835.1518</v>
      </c>
      <c r="F181" s="17">
        <f t="shared" si="98"/>
        <v>0</v>
      </c>
      <c r="G181" s="17">
        <f t="shared" si="98"/>
        <v>16208.184999999999</v>
      </c>
      <c r="H181" s="17">
        <f t="shared" si="98"/>
        <v>0</v>
      </c>
      <c r="I181" s="17">
        <f t="shared" si="98"/>
        <v>0</v>
      </c>
      <c r="J181" s="17">
        <f t="shared" si="98"/>
        <v>0</v>
      </c>
    </row>
    <row r="182" spans="1:10" s="18" customFormat="1" ht="45" x14ac:dyDescent="0.6">
      <c r="A182" s="91"/>
      <c r="B182" s="92" t="s">
        <v>3</v>
      </c>
      <c r="C182" s="92"/>
      <c r="D182" s="17"/>
      <c r="E182" s="17">
        <f t="shared" ref="E182:J182" si="99">E190+E198+E206+E214+E222+E230+E238+E246+E254+E262+E270</f>
        <v>0</v>
      </c>
      <c r="F182" s="17">
        <f t="shared" si="99"/>
        <v>0</v>
      </c>
      <c r="G182" s="17">
        <f t="shared" si="99"/>
        <v>0</v>
      </c>
      <c r="H182" s="17">
        <f t="shared" si="99"/>
        <v>0</v>
      </c>
      <c r="I182" s="17">
        <f t="shared" si="99"/>
        <v>0</v>
      </c>
      <c r="J182" s="17">
        <f t="shared" si="99"/>
        <v>0</v>
      </c>
    </row>
    <row r="183" spans="1:10" s="18" customFormat="1" ht="45.75" x14ac:dyDescent="0.25">
      <c r="A183" s="60" t="s">
        <v>13</v>
      </c>
      <c r="B183" s="61"/>
      <c r="C183" s="61"/>
      <c r="D183" s="61"/>
      <c r="E183" s="61"/>
      <c r="F183" s="61"/>
      <c r="G183" s="61"/>
      <c r="H183" s="61"/>
      <c r="I183" s="61"/>
      <c r="J183" s="62"/>
    </row>
    <row r="184" spans="1:10" s="18" customFormat="1" ht="123" customHeight="1" x14ac:dyDescent="0.25">
      <c r="A184" s="103"/>
      <c r="B184" s="67" t="s">
        <v>53</v>
      </c>
      <c r="C184" s="67"/>
      <c r="D184" s="67"/>
      <c r="E184" s="67"/>
      <c r="F184" s="67"/>
      <c r="G184" s="67"/>
      <c r="H184" s="67"/>
      <c r="I184" s="67"/>
      <c r="J184" s="67"/>
    </row>
    <row r="185" spans="1:10" s="18" customFormat="1" ht="91.5" customHeight="1" x14ac:dyDescent="0.25">
      <c r="A185" s="103"/>
      <c r="B185" s="104" t="s">
        <v>405</v>
      </c>
      <c r="C185" s="66" t="s">
        <v>280</v>
      </c>
      <c r="D185" s="66"/>
      <c r="E185" s="66"/>
      <c r="F185" s="66"/>
      <c r="G185" s="66"/>
      <c r="H185" s="66"/>
      <c r="I185" s="66"/>
      <c r="J185" s="66"/>
    </row>
    <row r="186" spans="1:10" s="18" customFormat="1" ht="45.75" x14ac:dyDescent="0.25">
      <c r="A186" s="103"/>
      <c r="B186" s="104"/>
      <c r="C186" s="38" t="s">
        <v>4</v>
      </c>
      <c r="D186" s="22">
        <f t="shared" ref="D186:E194" si="100">SUM(D187:D190)</f>
        <v>800000</v>
      </c>
      <c r="E186" s="21">
        <f t="shared" si="100"/>
        <v>200000</v>
      </c>
      <c r="F186" s="21"/>
      <c r="G186" s="21">
        <f t="shared" ref="G186:I186" si="101">SUM(G187:G190)</f>
        <v>300000</v>
      </c>
      <c r="H186" s="21">
        <f t="shared" si="101"/>
        <v>0</v>
      </c>
      <c r="I186" s="21">
        <f t="shared" si="101"/>
        <v>300000</v>
      </c>
      <c r="J186" s="21"/>
    </row>
    <row r="187" spans="1:10" s="18" customFormat="1" ht="45.75" x14ac:dyDescent="0.25">
      <c r="A187" s="103"/>
      <c r="B187" s="104"/>
      <c r="C187" s="38" t="s">
        <v>0</v>
      </c>
      <c r="D187" s="22"/>
      <c r="E187" s="21"/>
      <c r="F187" s="21"/>
      <c r="G187" s="21"/>
      <c r="H187" s="21"/>
      <c r="I187" s="21"/>
      <c r="J187" s="21"/>
    </row>
    <row r="188" spans="1:10" s="18" customFormat="1" ht="45.75" x14ac:dyDescent="0.25">
      <c r="A188" s="103"/>
      <c r="B188" s="104"/>
      <c r="C188" s="38" t="s">
        <v>1</v>
      </c>
      <c r="D188" s="22">
        <f t="shared" ref="D188" si="102">E188+G188+I188</f>
        <v>800000</v>
      </c>
      <c r="E188" s="21">
        <v>200000</v>
      </c>
      <c r="F188" s="21"/>
      <c r="G188" s="21">
        <v>300000</v>
      </c>
      <c r="H188" s="21"/>
      <c r="I188" s="21">
        <v>300000</v>
      </c>
      <c r="J188" s="21"/>
    </row>
    <row r="189" spans="1:10" s="18" customFormat="1" ht="45.75" x14ac:dyDescent="0.25">
      <c r="A189" s="103"/>
      <c r="B189" s="104"/>
      <c r="C189" s="38" t="s">
        <v>2</v>
      </c>
      <c r="D189" s="22"/>
      <c r="E189" s="21"/>
      <c r="F189" s="21"/>
      <c r="G189" s="21"/>
      <c r="H189" s="21"/>
      <c r="I189" s="21"/>
      <c r="J189" s="21"/>
    </row>
    <row r="190" spans="1:10" s="18" customFormat="1" ht="45.75" x14ac:dyDescent="0.25">
      <c r="A190" s="103"/>
      <c r="B190" s="104"/>
      <c r="C190" s="38" t="s">
        <v>3</v>
      </c>
      <c r="D190" s="22"/>
      <c r="E190" s="21"/>
      <c r="F190" s="21"/>
      <c r="G190" s="21"/>
      <c r="H190" s="21"/>
      <c r="I190" s="21"/>
      <c r="J190" s="21"/>
    </row>
    <row r="191" spans="1:10" s="18" customFormat="1" ht="45.75" x14ac:dyDescent="0.25">
      <c r="A191" s="60" t="s">
        <v>13</v>
      </c>
      <c r="B191" s="61"/>
      <c r="C191" s="61"/>
      <c r="D191" s="61"/>
      <c r="E191" s="61"/>
      <c r="F191" s="61"/>
      <c r="G191" s="61"/>
      <c r="H191" s="61"/>
      <c r="I191" s="61"/>
      <c r="J191" s="62"/>
    </row>
    <row r="192" spans="1:10" s="18" customFormat="1" ht="94.5" customHeight="1" x14ac:dyDescent="0.25">
      <c r="A192" s="103"/>
      <c r="B192" s="67" t="s">
        <v>53</v>
      </c>
      <c r="C192" s="67"/>
      <c r="D192" s="67"/>
      <c r="E192" s="67"/>
      <c r="F192" s="67"/>
      <c r="G192" s="67"/>
      <c r="H192" s="67"/>
      <c r="I192" s="67"/>
      <c r="J192" s="67"/>
    </row>
    <row r="193" spans="1:10" s="18" customFormat="1" ht="45" x14ac:dyDescent="0.25">
      <c r="A193" s="103"/>
      <c r="B193" s="104" t="s">
        <v>421</v>
      </c>
      <c r="C193" s="66" t="s">
        <v>281</v>
      </c>
      <c r="D193" s="66"/>
      <c r="E193" s="66"/>
      <c r="F193" s="66"/>
      <c r="G193" s="66"/>
      <c r="H193" s="66"/>
      <c r="I193" s="66"/>
      <c r="J193" s="66"/>
    </row>
    <row r="194" spans="1:10" s="18" customFormat="1" ht="45.75" x14ac:dyDescent="0.25">
      <c r="A194" s="103"/>
      <c r="B194" s="104"/>
      <c r="C194" s="38" t="s">
        <v>4</v>
      </c>
      <c r="D194" s="22">
        <f t="shared" si="100"/>
        <v>16300</v>
      </c>
      <c r="E194" s="21">
        <f t="shared" si="100"/>
        <v>16300</v>
      </c>
      <c r="F194" s="21"/>
      <c r="G194" s="21">
        <f t="shared" ref="G194" si="103">SUM(G195:G198)</f>
        <v>0</v>
      </c>
      <c r="H194" s="21"/>
      <c r="I194" s="21"/>
      <c r="J194" s="21"/>
    </row>
    <row r="195" spans="1:10" s="18" customFormat="1" ht="45.75" x14ac:dyDescent="0.25">
      <c r="A195" s="103"/>
      <c r="B195" s="104"/>
      <c r="C195" s="38" t="s">
        <v>0</v>
      </c>
      <c r="D195" s="22"/>
      <c r="E195" s="21"/>
      <c r="F195" s="21"/>
      <c r="G195" s="21"/>
      <c r="H195" s="21"/>
      <c r="I195" s="21"/>
      <c r="J195" s="21"/>
    </row>
    <row r="196" spans="1:10" s="18" customFormat="1" ht="45.75" x14ac:dyDescent="0.25">
      <c r="A196" s="103"/>
      <c r="B196" s="104"/>
      <c r="C196" s="38" t="s">
        <v>1</v>
      </c>
      <c r="D196" s="22">
        <f t="shared" ref="D196" si="104">E196+G196+I196</f>
        <v>16300</v>
      </c>
      <c r="E196" s="21">
        <v>16300</v>
      </c>
      <c r="F196" s="21"/>
      <c r="G196" s="21"/>
      <c r="H196" s="21"/>
      <c r="I196" s="21"/>
      <c r="J196" s="21"/>
    </row>
    <row r="197" spans="1:10" s="18" customFormat="1" ht="45.75" x14ac:dyDescent="0.25">
      <c r="A197" s="103"/>
      <c r="B197" s="104"/>
      <c r="C197" s="38" t="s">
        <v>2</v>
      </c>
      <c r="D197" s="22"/>
      <c r="E197" s="21"/>
      <c r="F197" s="21"/>
      <c r="G197" s="21"/>
      <c r="H197" s="21"/>
      <c r="I197" s="21"/>
      <c r="J197" s="21"/>
    </row>
    <row r="198" spans="1:10" s="18" customFormat="1" ht="45.75" x14ac:dyDescent="0.25">
      <c r="A198" s="103"/>
      <c r="B198" s="104"/>
      <c r="C198" s="38" t="s">
        <v>3</v>
      </c>
      <c r="D198" s="22"/>
      <c r="E198" s="21"/>
      <c r="F198" s="21"/>
      <c r="G198" s="21"/>
      <c r="H198" s="21"/>
      <c r="I198" s="21"/>
      <c r="J198" s="21"/>
    </row>
    <row r="199" spans="1:10" s="18" customFormat="1" ht="45.75" x14ac:dyDescent="0.25">
      <c r="A199" s="60" t="s">
        <v>13</v>
      </c>
      <c r="B199" s="61"/>
      <c r="C199" s="61"/>
      <c r="D199" s="61"/>
      <c r="E199" s="61"/>
      <c r="F199" s="61"/>
      <c r="G199" s="61"/>
      <c r="H199" s="61"/>
      <c r="I199" s="61"/>
      <c r="J199" s="62"/>
    </row>
    <row r="200" spans="1:10" s="18" customFormat="1" ht="94.5" customHeight="1" x14ac:dyDescent="0.25">
      <c r="A200" s="103"/>
      <c r="B200" s="67" t="s">
        <v>53</v>
      </c>
      <c r="C200" s="67"/>
      <c r="D200" s="67"/>
      <c r="E200" s="67"/>
      <c r="F200" s="67"/>
      <c r="G200" s="67"/>
      <c r="H200" s="67"/>
      <c r="I200" s="67"/>
      <c r="J200" s="67"/>
    </row>
    <row r="201" spans="1:10" s="18" customFormat="1" ht="45" x14ac:dyDescent="0.25">
      <c r="A201" s="103"/>
      <c r="B201" s="104" t="s">
        <v>422</v>
      </c>
      <c r="C201" s="66" t="s">
        <v>282</v>
      </c>
      <c r="D201" s="66"/>
      <c r="E201" s="66"/>
      <c r="F201" s="66"/>
      <c r="G201" s="66"/>
      <c r="H201" s="66"/>
      <c r="I201" s="66"/>
      <c r="J201" s="66"/>
    </row>
    <row r="202" spans="1:10" s="18" customFormat="1" ht="45.75" x14ac:dyDescent="0.25">
      <c r="A202" s="103"/>
      <c r="B202" s="104"/>
      <c r="C202" s="38" t="s">
        <v>4</v>
      </c>
      <c r="D202" s="22">
        <f t="shared" ref="D202" si="105">SUM(D203:D206)</f>
        <v>5000</v>
      </c>
      <c r="E202" s="21">
        <f>SUM(E203:E206)</f>
        <v>5000</v>
      </c>
      <c r="F202" s="21"/>
      <c r="G202" s="21">
        <f>SUM(G203:G206)</f>
        <v>0</v>
      </c>
      <c r="H202" s="21"/>
      <c r="I202" s="21"/>
      <c r="J202" s="21"/>
    </row>
    <row r="203" spans="1:10" s="18" customFormat="1" ht="45.75" x14ac:dyDescent="0.25">
      <c r="A203" s="103"/>
      <c r="B203" s="104"/>
      <c r="C203" s="38" t="s">
        <v>0</v>
      </c>
      <c r="D203" s="22"/>
      <c r="E203" s="21"/>
      <c r="F203" s="21"/>
      <c r="G203" s="21"/>
      <c r="H203" s="21"/>
      <c r="I203" s="21"/>
      <c r="J203" s="21"/>
    </row>
    <row r="204" spans="1:10" s="18" customFormat="1" ht="45.75" x14ac:dyDescent="0.25">
      <c r="A204" s="103"/>
      <c r="B204" s="104"/>
      <c r="C204" s="38" t="s">
        <v>1</v>
      </c>
      <c r="D204" s="22">
        <f>E204+G204+I204</f>
        <v>5000</v>
      </c>
      <c r="E204" s="21">
        <v>5000</v>
      </c>
      <c r="F204" s="21"/>
      <c r="G204" s="21"/>
      <c r="H204" s="21"/>
      <c r="I204" s="21"/>
      <c r="J204" s="21"/>
    </row>
    <row r="205" spans="1:10" s="18" customFormat="1" ht="45.75" x14ac:dyDescent="0.25">
      <c r="A205" s="103"/>
      <c r="B205" s="104"/>
      <c r="C205" s="38" t="s">
        <v>2</v>
      </c>
      <c r="D205" s="22"/>
      <c r="E205" s="21"/>
      <c r="F205" s="21"/>
      <c r="G205" s="21"/>
      <c r="H205" s="21"/>
      <c r="I205" s="21"/>
      <c r="J205" s="21"/>
    </row>
    <row r="206" spans="1:10" s="18" customFormat="1" ht="45.75" x14ac:dyDescent="0.25">
      <c r="A206" s="103"/>
      <c r="B206" s="104"/>
      <c r="C206" s="38" t="s">
        <v>3</v>
      </c>
      <c r="D206" s="22"/>
      <c r="E206" s="21"/>
      <c r="F206" s="21"/>
      <c r="G206" s="21"/>
      <c r="H206" s="21"/>
      <c r="I206" s="21"/>
      <c r="J206" s="21"/>
    </row>
    <row r="207" spans="1:10" s="18" customFormat="1" ht="45.75" x14ac:dyDescent="0.25">
      <c r="A207" s="60" t="s">
        <v>54</v>
      </c>
      <c r="B207" s="61"/>
      <c r="C207" s="61"/>
      <c r="D207" s="61"/>
      <c r="E207" s="61"/>
      <c r="F207" s="61"/>
      <c r="G207" s="61"/>
      <c r="H207" s="61"/>
      <c r="I207" s="61"/>
      <c r="J207" s="62"/>
    </row>
    <row r="208" spans="1:10" s="18" customFormat="1" ht="100.5" customHeight="1" x14ac:dyDescent="0.25">
      <c r="A208" s="103"/>
      <c r="B208" s="67" t="s">
        <v>53</v>
      </c>
      <c r="C208" s="67"/>
      <c r="D208" s="67"/>
      <c r="E208" s="67"/>
      <c r="F208" s="67"/>
      <c r="G208" s="67"/>
      <c r="H208" s="67"/>
      <c r="I208" s="67"/>
      <c r="J208" s="67"/>
    </row>
    <row r="209" spans="1:10" s="18" customFormat="1" ht="45" x14ac:dyDescent="0.25">
      <c r="A209" s="103"/>
      <c r="B209" s="104" t="s">
        <v>423</v>
      </c>
      <c r="C209" s="66" t="s">
        <v>313</v>
      </c>
      <c r="D209" s="66"/>
      <c r="E209" s="66"/>
      <c r="F209" s="66"/>
      <c r="G209" s="66"/>
      <c r="H209" s="66"/>
      <c r="I209" s="66"/>
      <c r="J209" s="66"/>
    </row>
    <row r="210" spans="1:10" s="18" customFormat="1" ht="45.75" x14ac:dyDescent="0.25">
      <c r="A210" s="103"/>
      <c r="B210" s="104"/>
      <c r="C210" s="38" t="s">
        <v>4</v>
      </c>
      <c r="D210" s="22">
        <f t="shared" ref="D210:E210" si="106">SUM(D211:D214)</f>
        <v>162081.85</v>
      </c>
      <c r="E210" s="21">
        <f t="shared" si="106"/>
        <v>81040.926000000007</v>
      </c>
      <c r="F210" s="21"/>
      <c r="G210" s="21">
        <f t="shared" ref="G210" si="107">SUM(G211:G214)</f>
        <v>81040.923999999999</v>
      </c>
      <c r="H210" s="21"/>
      <c r="I210" s="21"/>
      <c r="J210" s="21"/>
    </row>
    <row r="211" spans="1:10" s="18" customFormat="1" ht="45.75" x14ac:dyDescent="0.25">
      <c r="A211" s="103"/>
      <c r="B211" s="104"/>
      <c r="C211" s="38" t="s">
        <v>0</v>
      </c>
      <c r="D211" s="22"/>
      <c r="E211" s="21"/>
      <c r="F211" s="21"/>
      <c r="G211" s="21"/>
      <c r="H211" s="21"/>
      <c r="I211" s="21"/>
      <c r="J211" s="21"/>
    </row>
    <row r="212" spans="1:10" s="18" customFormat="1" ht="45.75" x14ac:dyDescent="0.25">
      <c r="A212" s="103"/>
      <c r="B212" s="104"/>
      <c r="C212" s="38" t="s">
        <v>1</v>
      </c>
      <c r="D212" s="22">
        <f>E212+G212+I212</f>
        <v>129665.48000000001</v>
      </c>
      <c r="E212" s="21">
        <v>64832.741000000002</v>
      </c>
      <c r="F212" s="21"/>
      <c r="G212" s="21">
        <v>64832.739000000001</v>
      </c>
      <c r="H212" s="21"/>
      <c r="I212" s="21"/>
      <c r="J212" s="21"/>
    </row>
    <row r="213" spans="1:10" s="18" customFormat="1" ht="45.75" x14ac:dyDescent="0.25">
      <c r="A213" s="103"/>
      <c r="B213" s="104"/>
      <c r="C213" s="38" t="s">
        <v>2</v>
      </c>
      <c r="D213" s="22">
        <f t="shared" ref="D213" si="108">E213+G213+I213</f>
        <v>32416.37</v>
      </c>
      <c r="E213" s="21">
        <v>16208.184999999999</v>
      </c>
      <c r="F213" s="21"/>
      <c r="G213" s="21">
        <v>16208.184999999999</v>
      </c>
      <c r="H213" s="21"/>
      <c r="I213" s="21"/>
      <c r="J213" s="21"/>
    </row>
    <row r="214" spans="1:10" s="18" customFormat="1" ht="45.75" x14ac:dyDescent="0.25">
      <c r="A214" s="103"/>
      <c r="B214" s="104"/>
      <c r="C214" s="38" t="s">
        <v>3</v>
      </c>
      <c r="D214" s="22"/>
      <c r="E214" s="21"/>
      <c r="F214" s="21"/>
      <c r="G214" s="21"/>
      <c r="H214" s="21"/>
      <c r="I214" s="21"/>
      <c r="J214" s="21"/>
    </row>
    <row r="215" spans="1:10" s="18" customFormat="1" ht="45.75" x14ac:dyDescent="0.25">
      <c r="A215" s="60" t="s">
        <v>54</v>
      </c>
      <c r="B215" s="61"/>
      <c r="C215" s="61"/>
      <c r="D215" s="61"/>
      <c r="E215" s="61"/>
      <c r="F215" s="61"/>
      <c r="G215" s="61"/>
      <c r="H215" s="61"/>
      <c r="I215" s="61"/>
      <c r="J215" s="62"/>
    </row>
    <row r="216" spans="1:10" s="18" customFormat="1" ht="102" customHeight="1" x14ac:dyDescent="0.25">
      <c r="A216" s="103"/>
      <c r="B216" s="67" t="s">
        <v>53</v>
      </c>
      <c r="C216" s="67"/>
      <c r="D216" s="67"/>
      <c r="E216" s="67"/>
      <c r="F216" s="67"/>
      <c r="G216" s="67"/>
      <c r="H216" s="67"/>
      <c r="I216" s="67"/>
      <c r="J216" s="67"/>
    </row>
    <row r="217" spans="1:10" s="18" customFormat="1" ht="67.5" customHeight="1" x14ac:dyDescent="0.25">
      <c r="A217" s="103"/>
      <c r="B217" s="104" t="s">
        <v>283</v>
      </c>
      <c r="C217" s="66" t="s">
        <v>314</v>
      </c>
      <c r="D217" s="66"/>
      <c r="E217" s="66"/>
      <c r="F217" s="66"/>
      <c r="G217" s="66"/>
      <c r="H217" s="66"/>
      <c r="I217" s="66"/>
      <c r="J217" s="66"/>
    </row>
    <row r="218" spans="1:10" s="18" customFormat="1" ht="45.75" x14ac:dyDescent="0.25">
      <c r="A218" s="103"/>
      <c r="B218" s="104"/>
      <c r="C218" s="38" t="s">
        <v>4</v>
      </c>
      <c r="D218" s="22">
        <f t="shared" ref="D218:E218" si="109">SUM(D219:D222)</f>
        <v>18564.634000000002</v>
      </c>
      <c r="E218" s="21">
        <f t="shared" si="109"/>
        <v>18564.634000000002</v>
      </c>
      <c r="F218" s="21"/>
      <c r="G218" s="21">
        <f t="shared" ref="G218" si="110">SUM(G219:G222)</f>
        <v>0</v>
      </c>
      <c r="H218" s="21"/>
      <c r="I218" s="21"/>
      <c r="J218" s="21"/>
    </row>
    <row r="219" spans="1:10" s="18" customFormat="1" ht="45.75" x14ac:dyDescent="0.25">
      <c r="A219" s="103"/>
      <c r="B219" s="104"/>
      <c r="C219" s="38" t="s">
        <v>0</v>
      </c>
      <c r="D219" s="22"/>
      <c r="E219" s="21"/>
      <c r="F219" s="21"/>
      <c r="G219" s="21"/>
      <c r="H219" s="21"/>
      <c r="I219" s="21"/>
      <c r="J219" s="21"/>
    </row>
    <row r="220" spans="1:10" s="18" customFormat="1" ht="45.75" x14ac:dyDescent="0.25">
      <c r="A220" s="103"/>
      <c r="B220" s="104"/>
      <c r="C220" s="38" t="s">
        <v>1</v>
      </c>
      <c r="D220" s="22">
        <f t="shared" ref="D220:D221" si="111">E220+G220+I220</f>
        <v>14851.707200000001</v>
      </c>
      <c r="E220" s="21">
        <v>14851.707200000001</v>
      </c>
      <c r="F220" s="21"/>
      <c r="G220" s="21"/>
      <c r="H220" s="21"/>
      <c r="I220" s="21"/>
      <c r="J220" s="21"/>
    </row>
    <row r="221" spans="1:10" s="18" customFormat="1" ht="45.75" x14ac:dyDescent="0.25">
      <c r="A221" s="103"/>
      <c r="B221" s="104"/>
      <c r="C221" s="38" t="s">
        <v>2</v>
      </c>
      <c r="D221" s="22">
        <f t="shared" si="111"/>
        <v>3712.9268000000002</v>
      </c>
      <c r="E221" s="21">
        <v>3712.9268000000002</v>
      </c>
      <c r="F221" s="21"/>
      <c r="G221" s="21"/>
      <c r="H221" s="21"/>
      <c r="I221" s="21"/>
      <c r="J221" s="21"/>
    </row>
    <row r="222" spans="1:10" s="18" customFormat="1" ht="45.75" x14ac:dyDescent="0.25">
      <c r="A222" s="103"/>
      <c r="B222" s="104"/>
      <c r="C222" s="38" t="s">
        <v>3</v>
      </c>
      <c r="D222" s="22"/>
      <c r="E222" s="21"/>
      <c r="F222" s="21"/>
      <c r="G222" s="21"/>
      <c r="H222" s="21"/>
      <c r="I222" s="21"/>
      <c r="J222" s="21"/>
    </row>
    <row r="223" spans="1:10" s="18" customFormat="1" ht="45.75" x14ac:dyDescent="0.25">
      <c r="A223" s="60" t="s">
        <v>54</v>
      </c>
      <c r="B223" s="61"/>
      <c r="C223" s="61"/>
      <c r="D223" s="61"/>
      <c r="E223" s="61"/>
      <c r="F223" s="61"/>
      <c r="G223" s="61"/>
      <c r="H223" s="61"/>
      <c r="I223" s="61"/>
      <c r="J223" s="62"/>
    </row>
    <row r="224" spans="1:10" s="18" customFormat="1" ht="98.25" customHeight="1" x14ac:dyDescent="0.25">
      <c r="A224" s="103"/>
      <c r="B224" s="67" t="s">
        <v>53</v>
      </c>
      <c r="C224" s="67"/>
      <c r="D224" s="67"/>
      <c r="E224" s="67"/>
      <c r="F224" s="67"/>
      <c r="G224" s="67"/>
      <c r="H224" s="67"/>
      <c r="I224" s="67"/>
      <c r="J224" s="67"/>
    </row>
    <row r="225" spans="1:10" s="18" customFormat="1" ht="99" customHeight="1" x14ac:dyDescent="0.25">
      <c r="A225" s="103"/>
      <c r="B225" s="104" t="s">
        <v>284</v>
      </c>
      <c r="C225" s="66" t="s">
        <v>315</v>
      </c>
      <c r="D225" s="66"/>
      <c r="E225" s="66"/>
      <c r="F225" s="66"/>
      <c r="G225" s="66"/>
      <c r="H225" s="66"/>
      <c r="I225" s="66"/>
      <c r="J225" s="66"/>
    </row>
    <row r="226" spans="1:10" s="18" customFormat="1" ht="45.75" x14ac:dyDescent="0.25">
      <c r="A226" s="103"/>
      <c r="B226" s="104"/>
      <c r="C226" s="38" t="s">
        <v>4</v>
      </c>
      <c r="D226" s="22">
        <f t="shared" ref="D226" si="112">SUM(D227:D230)</f>
        <v>116237.484258</v>
      </c>
      <c r="E226" s="21">
        <f>SUM(E227:E230)</f>
        <v>116237.484258</v>
      </c>
      <c r="F226" s="21"/>
      <c r="G226" s="21">
        <f>SUM(G227:G230)</f>
        <v>0</v>
      </c>
      <c r="H226" s="21"/>
      <c r="I226" s="21"/>
      <c r="J226" s="21"/>
    </row>
    <row r="227" spans="1:10" s="18" customFormat="1" ht="45.75" x14ac:dyDescent="0.25">
      <c r="A227" s="103"/>
      <c r="B227" s="104"/>
      <c r="C227" s="38" t="s">
        <v>0</v>
      </c>
      <c r="D227" s="22"/>
      <c r="E227" s="21"/>
      <c r="F227" s="21"/>
      <c r="G227" s="21"/>
      <c r="H227" s="21"/>
      <c r="I227" s="21"/>
      <c r="J227" s="21"/>
    </row>
    <row r="228" spans="1:10" s="18" customFormat="1" ht="45.75" x14ac:dyDescent="0.25">
      <c r="A228" s="103"/>
      <c r="B228" s="104"/>
      <c r="C228" s="38" t="s">
        <v>1</v>
      </c>
      <c r="D228" s="22">
        <f>E228+G228+I228</f>
        <v>116237.484258</v>
      </c>
      <c r="E228" s="21">
        <v>116237.484258</v>
      </c>
      <c r="F228" s="21"/>
      <c r="G228" s="21"/>
      <c r="H228" s="21"/>
      <c r="I228" s="21"/>
      <c r="J228" s="21"/>
    </row>
    <row r="229" spans="1:10" s="18" customFormat="1" ht="45.75" x14ac:dyDescent="0.25">
      <c r="A229" s="103"/>
      <c r="B229" s="104"/>
      <c r="C229" s="38" t="s">
        <v>2</v>
      </c>
      <c r="D229" s="22"/>
      <c r="E229" s="21"/>
      <c r="F229" s="21"/>
      <c r="G229" s="21"/>
      <c r="H229" s="21"/>
      <c r="I229" s="21"/>
      <c r="J229" s="21"/>
    </row>
    <row r="230" spans="1:10" s="18" customFormat="1" ht="45.75" x14ac:dyDescent="0.25">
      <c r="A230" s="103"/>
      <c r="B230" s="104"/>
      <c r="C230" s="38" t="s">
        <v>3</v>
      </c>
      <c r="D230" s="22"/>
      <c r="E230" s="21"/>
      <c r="F230" s="21"/>
      <c r="G230" s="21"/>
      <c r="H230" s="21"/>
      <c r="I230" s="21"/>
      <c r="J230" s="21"/>
    </row>
    <row r="231" spans="1:10" s="18" customFormat="1" ht="45.75" x14ac:dyDescent="0.25">
      <c r="A231" s="60" t="s">
        <v>54</v>
      </c>
      <c r="B231" s="61"/>
      <c r="C231" s="61"/>
      <c r="D231" s="61"/>
      <c r="E231" s="61"/>
      <c r="F231" s="61"/>
      <c r="G231" s="61"/>
      <c r="H231" s="61"/>
      <c r="I231" s="61"/>
      <c r="J231" s="62"/>
    </row>
    <row r="232" spans="1:10" s="18" customFormat="1" ht="103.5" customHeight="1" x14ac:dyDescent="0.25">
      <c r="A232" s="103"/>
      <c r="B232" s="67" t="s">
        <v>53</v>
      </c>
      <c r="C232" s="67"/>
      <c r="D232" s="67"/>
      <c r="E232" s="67"/>
      <c r="F232" s="67"/>
      <c r="G232" s="67"/>
      <c r="H232" s="67"/>
      <c r="I232" s="67"/>
      <c r="J232" s="67"/>
    </row>
    <row r="233" spans="1:10" s="18" customFormat="1" ht="102.75" customHeight="1" x14ac:dyDescent="0.25">
      <c r="A233" s="103"/>
      <c r="B233" s="104" t="s">
        <v>285</v>
      </c>
      <c r="C233" s="66" t="s">
        <v>316</v>
      </c>
      <c r="D233" s="66"/>
      <c r="E233" s="66"/>
      <c r="F233" s="66"/>
      <c r="G233" s="66"/>
      <c r="H233" s="66"/>
      <c r="I233" s="66"/>
      <c r="J233" s="66"/>
    </row>
    <row r="234" spans="1:10" s="18" customFormat="1" ht="45.75" x14ac:dyDescent="0.25">
      <c r="A234" s="103"/>
      <c r="B234" s="104"/>
      <c r="C234" s="38" t="s">
        <v>4</v>
      </c>
      <c r="D234" s="22">
        <f t="shared" ref="D234:E234" si="113">SUM(D235:D238)</f>
        <v>20000</v>
      </c>
      <c r="E234" s="21">
        <f t="shared" si="113"/>
        <v>20000</v>
      </c>
      <c r="F234" s="21"/>
      <c r="G234" s="21">
        <f t="shared" ref="G234" si="114">SUM(G235:G238)</f>
        <v>0</v>
      </c>
      <c r="H234" s="21"/>
      <c r="I234" s="21"/>
      <c r="J234" s="21"/>
    </row>
    <row r="235" spans="1:10" s="18" customFormat="1" ht="45.75" x14ac:dyDescent="0.25">
      <c r="A235" s="103"/>
      <c r="B235" s="104"/>
      <c r="C235" s="38" t="s">
        <v>0</v>
      </c>
      <c r="D235" s="22"/>
      <c r="E235" s="21"/>
      <c r="F235" s="21"/>
      <c r="G235" s="21"/>
      <c r="H235" s="21"/>
      <c r="I235" s="21"/>
      <c r="J235" s="21"/>
    </row>
    <row r="236" spans="1:10" s="18" customFormat="1" ht="45.75" x14ac:dyDescent="0.25">
      <c r="A236" s="103"/>
      <c r="B236" s="104"/>
      <c r="C236" s="38" t="s">
        <v>1</v>
      </c>
      <c r="D236" s="22">
        <f t="shared" ref="D236" si="115">E236+G236+I236</f>
        <v>20000</v>
      </c>
      <c r="E236" s="21">
        <v>20000</v>
      </c>
      <c r="F236" s="21"/>
      <c r="G236" s="21"/>
      <c r="H236" s="21"/>
      <c r="I236" s="21"/>
      <c r="J236" s="21"/>
    </row>
    <row r="237" spans="1:10" s="18" customFormat="1" ht="45.75" x14ac:dyDescent="0.25">
      <c r="A237" s="103"/>
      <c r="B237" s="104"/>
      <c r="C237" s="38" t="s">
        <v>2</v>
      </c>
      <c r="D237" s="22"/>
      <c r="E237" s="21"/>
      <c r="F237" s="21"/>
      <c r="G237" s="21"/>
      <c r="H237" s="21"/>
      <c r="I237" s="21"/>
      <c r="J237" s="21"/>
    </row>
    <row r="238" spans="1:10" s="18" customFormat="1" ht="45.75" x14ac:dyDescent="0.25">
      <c r="A238" s="103"/>
      <c r="B238" s="104"/>
      <c r="C238" s="38" t="s">
        <v>3</v>
      </c>
      <c r="D238" s="22"/>
      <c r="E238" s="21"/>
      <c r="F238" s="21"/>
      <c r="G238" s="21"/>
      <c r="H238" s="21"/>
      <c r="I238" s="21"/>
      <c r="J238" s="21"/>
    </row>
    <row r="239" spans="1:10" s="18" customFormat="1" ht="45.75" x14ac:dyDescent="0.25">
      <c r="A239" s="60" t="s">
        <v>54</v>
      </c>
      <c r="B239" s="61"/>
      <c r="C239" s="61"/>
      <c r="D239" s="61"/>
      <c r="E239" s="61"/>
      <c r="F239" s="61"/>
      <c r="G239" s="61"/>
      <c r="H239" s="61"/>
      <c r="I239" s="61"/>
      <c r="J239" s="62"/>
    </row>
    <row r="240" spans="1:10" s="18" customFormat="1" ht="90.75" customHeight="1" x14ac:dyDescent="0.25">
      <c r="A240" s="103"/>
      <c r="B240" s="67" t="s">
        <v>53</v>
      </c>
      <c r="C240" s="67"/>
      <c r="D240" s="67"/>
      <c r="E240" s="67"/>
      <c r="F240" s="67"/>
      <c r="G240" s="67"/>
      <c r="H240" s="67"/>
      <c r="I240" s="67"/>
      <c r="J240" s="67"/>
    </row>
    <row r="241" spans="1:10" s="18" customFormat="1" ht="108.75" customHeight="1" x14ac:dyDescent="0.25">
      <c r="A241" s="103"/>
      <c r="B241" s="104" t="s">
        <v>308</v>
      </c>
      <c r="C241" s="66" t="s">
        <v>317</v>
      </c>
      <c r="D241" s="66"/>
      <c r="E241" s="66"/>
      <c r="F241" s="66"/>
      <c r="G241" s="66"/>
      <c r="H241" s="66"/>
      <c r="I241" s="66"/>
      <c r="J241" s="66"/>
    </row>
    <row r="242" spans="1:10" s="18" customFormat="1" ht="45.75" x14ac:dyDescent="0.25">
      <c r="A242" s="103"/>
      <c r="B242" s="104"/>
      <c r="C242" s="38" t="s">
        <v>4</v>
      </c>
      <c r="D242" s="22">
        <f t="shared" ref="D242:E242" si="116">SUM(D243:D246)</f>
        <v>20000</v>
      </c>
      <c r="E242" s="21">
        <f t="shared" si="116"/>
        <v>20000</v>
      </c>
      <c r="F242" s="21"/>
      <c r="G242" s="21">
        <f t="shared" ref="G242" si="117">SUM(G243:G246)</f>
        <v>0</v>
      </c>
      <c r="H242" s="21"/>
      <c r="I242" s="21"/>
      <c r="J242" s="21"/>
    </row>
    <row r="243" spans="1:10" s="18" customFormat="1" ht="45.75" x14ac:dyDescent="0.25">
      <c r="A243" s="103"/>
      <c r="B243" s="104"/>
      <c r="C243" s="38" t="s">
        <v>0</v>
      </c>
      <c r="D243" s="22"/>
      <c r="E243" s="21"/>
      <c r="F243" s="21"/>
      <c r="G243" s="21"/>
      <c r="H243" s="21"/>
      <c r="I243" s="21"/>
      <c r="J243" s="21"/>
    </row>
    <row r="244" spans="1:10" s="18" customFormat="1" ht="45.75" x14ac:dyDescent="0.25">
      <c r="A244" s="103"/>
      <c r="B244" s="104"/>
      <c r="C244" s="38" t="s">
        <v>1</v>
      </c>
      <c r="D244" s="22">
        <f t="shared" ref="D244:D245" si="118">E244+G244+I244</f>
        <v>20000</v>
      </c>
      <c r="E244" s="21">
        <v>20000</v>
      </c>
      <c r="F244" s="21"/>
      <c r="G244" s="21"/>
      <c r="H244" s="21"/>
      <c r="I244" s="21"/>
      <c r="J244" s="21"/>
    </row>
    <row r="245" spans="1:10" s="18" customFormat="1" ht="45.75" x14ac:dyDescent="0.25">
      <c r="A245" s="103"/>
      <c r="B245" s="104"/>
      <c r="C245" s="38" t="s">
        <v>2</v>
      </c>
      <c r="D245" s="22">
        <f t="shared" si="118"/>
        <v>0</v>
      </c>
      <c r="E245" s="21"/>
      <c r="F245" s="21"/>
      <c r="G245" s="21"/>
      <c r="H245" s="21"/>
      <c r="I245" s="21"/>
      <c r="J245" s="21"/>
    </row>
    <row r="246" spans="1:10" s="18" customFormat="1" ht="45.75" x14ac:dyDescent="0.25">
      <c r="A246" s="103"/>
      <c r="B246" s="104"/>
      <c r="C246" s="38" t="s">
        <v>3</v>
      </c>
      <c r="D246" s="22"/>
      <c r="E246" s="21"/>
      <c r="F246" s="21"/>
      <c r="G246" s="21"/>
      <c r="H246" s="21"/>
      <c r="I246" s="21"/>
      <c r="J246" s="21"/>
    </row>
    <row r="247" spans="1:10" s="18" customFormat="1" ht="45.75" x14ac:dyDescent="0.25">
      <c r="A247" s="60" t="s">
        <v>54</v>
      </c>
      <c r="B247" s="61"/>
      <c r="C247" s="61"/>
      <c r="D247" s="61"/>
      <c r="E247" s="61"/>
      <c r="F247" s="61"/>
      <c r="G247" s="61"/>
      <c r="H247" s="61"/>
      <c r="I247" s="61"/>
      <c r="J247" s="62"/>
    </row>
    <row r="248" spans="1:10" s="18" customFormat="1" ht="90.75" customHeight="1" x14ac:dyDescent="0.25">
      <c r="A248" s="103"/>
      <c r="B248" s="67" t="s">
        <v>53</v>
      </c>
      <c r="C248" s="67"/>
      <c r="D248" s="67"/>
      <c r="E248" s="67"/>
      <c r="F248" s="67"/>
      <c r="G248" s="67"/>
      <c r="H248" s="67"/>
      <c r="I248" s="67"/>
      <c r="J248" s="67"/>
    </row>
    <row r="249" spans="1:10" s="18" customFormat="1" ht="105" customHeight="1" x14ac:dyDescent="0.25">
      <c r="A249" s="103"/>
      <c r="B249" s="104" t="s">
        <v>310</v>
      </c>
      <c r="C249" s="66" t="s">
        <v>318</v>
      </c>
      <c r="D249" s="66"/>
      <c r="E249" s="66"/>
      <c r="F249" s="66"/>
      <c r="G249" s="66"/>
      <c r="H249" s="66"/>
      <c r="I249" s="66"/>
      <c r="J249" s="66"/>
    </row>
    <row r="250" spans="1:10" s="18" customFormat="1" ht="45.75" x14ac:dyDescent="0.25">
      <c r="A250" s="103"/>
      <c r="B250" s="104"/>
      <c r="C250" s="38" t="s">
        <v>4</v>
      </c>
      <c r="D250" s="22">
        <f t="shared" ref="D250" si="119">SUM(D251:D254)</f>
        <v>350000</v>
      </c>
      <c r="E250" s="21">
        <f>SUM(E251:E254)</f>
        <v>350000</v>
      </c>
      <c r="F250" s="21"/>
      <c r="G250" s="21">
        <f>SUM(G251:G254)</f>
        <v>0</v>
      </c>
      <c r="H250" s="21"/>
      <c r="I250" s="21"/>
      <c r="J250" s="21"/>
    </row>
    <row r="251" spans="1:10" s="18" customFormat="1" ht="45.75" x14ac:dyDescent="0.25">
      <c r="A251" s="103"/>
      <c r="B251" s="104"/>
      <c r="C251" s="38" t="s">
        <v>0</v>
      </c>
      <c r="D251" s="22"/>
      <c r="E251" s="21"/>
      <c r="F251" s="21"/>
      <c r="G251" s="21"/>
      <c r="H251" s="21"/>
      <c r="I251" s="21"/>
      <c r="J251" s="21"/>
    </row>
    <row r="252" spans="1:10" s="18" customFormat="1" ht="45.75" x14ac:dyDescent="0.25">
      <c r="A252" s="103"/>
      <c r="B252" s="104"/>
      <c r="C252" s="38" t="s">
        <v>1</v>
      </c>
      <c r="D252" s="22">
        <f>E252+G252+I252</f>
        <v>350000</v>
      </c>
      <c r="E252" s="21">
        <v>350000</v>
      </c>
      <c r="F252" s="21"/>
      <c r="G252" s="21"/>
      <c r="H252" s="21"/>
      <c r="I252" s="21"/>
      <c r="J252" s="21"/>
    </row>
    <row r="253" spans="1:10" s="18" customFormat="1" ht="45.75" x14ac:dyDescent="0.25">
      <c r="A253" s="103"/>
      <c r="B253" s="104"/>
      <c r="C253" s="38" t="s">
        <v>2</v>
      </c>
      <c r="D253" s="22"/>
      <c r="E253" s="21"/>
      <c r="F253" s="21"/>
      <c r="G253" s="21"/>
      <c r="H253" s="21"/>
      <c r="I253" s="21"/>
      <c r="J253" s="21"/>
    </row>
    <row r="254" spans="1:10" s="18" customFormat="1" ht="45.75" x14ac:dyDescent="0.25">
      <c r="A254" s="103"/>
      <c r="B254" s="104"/>
      <c r="C254" s="38" t="s">
        <v>3</v>
      </c>
      <c r="D254" s="22"/>
      <c r="E254" s="21"/>
      <c r="F254" s="21"/>
      <c r="G254" s="21"/>
      <c r="H254" s="21"/>
      <c r="I254" s="21"/>
      <c r="J254" s="21"/>
    </row>
    <row r="255" spans="1:10" s="18" customFormat="1" ht="45.75" x14ac:dyDescent="0.25">
      <c r="A255" s="60" t="s">
        <v>54</v>
      </c>
      <c r="B255" s="61"/>
      <c r="C255" s="61"/>
      <c r="D255" s="61"/>
      <c r="E255" s="61"/>
      <c r="F255" s="61"/>
      <c r="G255" s="61"/>
      <c r="H255" s="61"/>
      <c r="I255" s="61"/>
      <c r="J255" s="62"/>
    </row>
    <row r="256" spans="1:10" s="18" customFormat="1" ht="118.5" customHeight="1" x14ac:dyDescent="0.25">
      <c r="A256" s="103"/>
      <c r="B256" s="67" t="s">
        <v>53</v>
      </c>
      <c r="C256" s="67"/>
      <c r="D256" s="67"/>
      <c r="E256" s="67"/>
      <c r="F256" s="67"/>
      <c r="G256" s="67"/>
      <c r="H256" s="67"/>
      <c r="I256" s="67"/>
      <c r="J256" s="67"/>
    </row>
    <row r="257" spans="1:10" s="18" customFormat="1" ht="243" customHeight="1" x14ac:dyDescent="0.25">
      <c r="A257" s="103"/>
      <c r="B257" s="104" t="s">
        <v>311</v>
      </c>
      <c r="C257" s="66" t="s">
        <v>319</v>
      </c>
      <c r="D257" s="66"/>
      <c r="E257" s="66"/>
      <c r="F257" s="66"/>
      <c r="G257" s="66"/>
      <c r="H257" s="66"/>
      <c r="I257" s="66"/>
      <c r="J257" s="66"/>
    </row>
    <row r="258" spans="1:10" s="18" customFormat="1" ht="45.75" x14ac:dyDescent="0.25">
      <c r="A258" s="103"/>
      <c r="B258" s="104"/>
      <c r="C258" s="38" t="s">
        <v>4</v>
      </c>
      <c r="D258" s="22">
        <f t="shared" ref="D258:E258" si="120">SUM(D259:D262)</f>
        <v>161469.98699999999</v>
      </c>
      <c r="E258" s="21">
        <f t="shared" si="120"/>
        <v>161469.98699999999</v>
      </c>
      <c r="F258" s="21"/>
      <c r="G258" s="21">
        <f t="shared" ref="G258" si="121">SUM(G259:G262)</f>
        <v>0</v>
      </c>
      <c r="H258" s="21"/>
      <c r="I258" s="21"/>
      <c r="J258" s="21"/>
    </row>
    <row r="259" spans="1:10" s="18" customFormat="1" ht="45.75" x14ac:dyDescent="0.25">
      <c r="A259" s="103"/>
      <c r="B259" s="104"/>
      <c r="C259" s="38" t="s">
        <v>0</v>
      </c>
      <c r="D259" s="22"/>
      <c r="E259" s="21"/>
      <c r="F259" s="21"/>
      <c r="G259" s="21"/>
      <c r="H259" s="21"/>
      <c r="I259" s="21"/>
      <c r="J259" s="21"/>
    </row>
    <row r="260" spans="1:10" s="18" customFormat="1" ht="45.75" x14ac:dyDescent="0.25">
      <c r="A260" s="103"/>
      <c r="B260" s="104"/>
      <c r="C260" s="38" t="s">
        <v>1</v>
      </c>
      <c r="D260" s="22">
        <f t="shared" ref="D260:D261" si="122">E260+G260+I260</f>
        <v>161469.98699999999</v>
      </c>
      <c r="E260" s="21">
        <v>161469.98699999999</v>
      </c>
      <c r="F260" s="21"/>
      <c r="G260" s="21"/>
      <c r="H260" s="21"/>
      <c r="I260" s="21"/>
      <c r="J260" s="21"/>
    </row>
    <row r="261" spans="1:10" s="18" customFormat="1" ht="45.75" x14ac:dyDescent="0.25">
      <c r="A261" s="103"/>
      <c r="B261" s="104"/>
      <c r="C261" s="38" t="s">
        <v>2</v>
      </c>
      <c r="D261" s="22">
        <f t="shared" si="122"/>
        <v>0</v>
      </c>
      <c r="E261" s="21"/>
      <c r="F261" s="21"/>
      <c r="G261" s="21"/>
      <c r="H261" s="21"/>
      <c r="I261" s="21"/>
      <c r="J261" s="21"/>
    </row>
    <row r="262" spans="1:10" s="18" customFormat="1" ht="45.75" x14ac:dyDescent="0.25">
      <c r="A262" s="103"/>
      <c r="B262" s="104"/>
      <c r="C262" s="38" t="s">
        <v>3</v>
      </c>
      <c r="D262" s="22"/>
      <c r="E262" s="21"/>
      <c r="F262" s="21"/>
      <c r="G262" s="21"/>
      <c r="H262" s="21"/>
      <c r="I262" s="21"/>
      <c r="J262" s="21"/>
    </row>
    <row r="263" spans="1:10" s="18" customFormat="1" ht="45.75" x14ac:dyDescent="0.25">
      <c r="A263" s="60" t="s">
        <v>54</v>
      </c>
      <c r="B263" s="61"/>
      <c r="C263" s="61"/>
      <c r="D263" s="61"/>
      <c r="E263" s="61"/>
      <c r="F263" s="61"/>
      <c r="G263" s="61"/>
      <c r="H263" s="61"/>
      <c r="I263" s="61"/>
      <c r="J263" s="62"/>
    </row>
    <row r="264" spans="1:10" s="18" customFormat="1" ht="45.75" x14ac:dyDescent="0.25">
      <c r="A264" s="103"/>
      <c r="B264" s="67" t="s">
        <v>53</v>
      </c>
      <c r="C264" s="67"/>
      <c r="D264" s="67"/>
      <c r="E264" s="67"/>
      <c r="F264" s="67"/>
      <c r="G264" s="67"/>
      <c r="H264" s="67"/>
      <c r="I264" s="67"/>
      <c r="J264" s="67"/>
    </row>
    <row r="265" spans="1:10" s="18" customFormat="1" ht="69.75" customHeight="1" x14ac:dyDescent="0.25">
      <c r="A265" s="103"/>
      <c r="B265" s="104" t="s">
        <v>312</v>
      </c>
      <c r="C265" s="66" t="s">
        <v>320</v>
      </c>
      <c r="D265" s="66"/>
      <c r="E265" s="66"/>
      <c r="F265" s="66"/>
      <c r="G265" s="66"/>
      <c r="H265" s="66"/>
      <c r="I265" s="66"/>
      <c r="J265" s="66"/>
    </row>
    <row r="266" spans="1:10" s="18" customFormat="1" ht="45.75" x14ac:dyDescent="0.25">
      <c r="A266" s="103"/>
      <c r="B266" s="104"/>
      <c r="C266" s="38" t="s">
        <v>4</v>
      </c>
      <c r="D266" s="22">
        <f t="shared" ref="D266" si="123">SUM(D267:D270)</f>
        <v>338280.76999999996</v>
      </c>
      <c r="E266" s="21">
        <f>SUM(E267:E270)</f>
        <v>338280.76999999996</v>
      </c>
      <c r="F266" s="21"/>
      <c r="G266" s="21">
        <f>SUM(G267:G270)</f>
        <v>0</v>
      </c>
      <c r="H266" s="21"/>
      <c r="I266" s="21"/>
      <c r="J266" s="21"/>
    </row>
    <row r="267" spans="1:10" s="18" customFormat="1" ht="45.75" x14ac:dyDescent="0.25">
      <c r="A267" s="103"/>
      <c r="B267" s="104"/>
      <c r="C267" s="38" t="s">
        <v>0</v>
      </c>
      <c r="D267" s="22"/>
      <c r="E267" s="21"/>
      <c r="F267" s="21"/>
      <c r="G267" s="21"/>
      <c r="H267" s="21"/>
      <c r="I267" s="21"/>
      <c r="J267" s="21"/>
    </row>
    <row r="268" spans="1:10" s="18" customFormat="1" ht="45.75" x14ac:dyDescent="0.25">
      <c r="A268" s="103"/>
      <c r="B268" s="104"/>
      <c r="C268" s="38" t="s">
        <v>1</v>
      </c>
      <c r="D268" s="22">
        <f>E268+G268+I268</f>
        <v>321366.73</v>
      </c>
      <c r="E268" s="21">
        <v>321366.73</v>
      </c>
      <c r="F268" s="21"/>
      <c r="G268" s="21"/>
      <c r="H268" s="21"/>
      <c r="I268" s="21"/>
      <c r="J268" s="21"/>
    </row>
    <row r="269" spans="1:10" s="18" customFormat="1" ht="45.75" x14ac:dyDescent="0.25">
      <c r="A269" s="103"/>
      <c r="B269" s="104"/>
      <c r="C269" s="38" t="s">
        <v>2</v>
      </c>
      <c r="D269" s="22">
        <f>E269+G269+I269</f>
        <v>16914.04</v>
      </c>
      <c r="E269" s="21">
        <v>16914.04</v>
      </c>
      <c r="F269" s="21"/>
      <c r="G269" s="21"/>
      <c r="H269" s="21"/>
      <c r="I269" s="21"/>
      <c r="J269" s="21"/>
    </row>
    <row r="270" spans="1:10" s="18" customFormat="1" ht="45.75" x14ac:dyDescent="0.25">
      <c r="A270" s="103"/>
      <c r="B270" s="104"/>
      <c r="C270" s="38" t="s">
        <v>3</v>
      </c>
      <c r="D270" s="22"/>
      <c r="E270" s="21"/>
      <c r="F270" s="21"/>
      <c r="G270" s="21"/>
      <c r="H270" s="21"/>
      <c r="I270" s="21"/>
      <c r="J270" s="21"/>
    </row>
    <row r="271" spans="1:10" s="18" customFormat="1" ht="45.75" x14ac:dyDescent="0.25">
      <c r="A271" s="60"/>
      <c r="B271" s="61"/>
      <c r="C271" s="61"/>
      <c r="D271" s="61"/>
      <c r="E271" s="61"/>
      <c r="F271" s="61"/>
      <c r="G271" s="61"/>
      <c r="H271" s="61"/>
      <c r="I271" s="61"/>
      <c r="J271" s="62"/>
    </row>
    <row r="272" spans="1:10" s="18" customFormat="1" ht="124.5" customHeight="1" x14ac:dyDescent="0.25">
      <c r="A272" s="91" t="s">
        <v>34</v>
      </c>
      <c r="B272" s="127" t="s">
        <v>55</v>
      </c>
      <c r="C272" s="127"/>
      <c r="D272" s="127"/>
      <c r="E272" s="127"/>
      <c r="F272" s="127"/>
      <c r="G272" s="127"/>
      <c r="H272" s="127"/>
      <c r="I272" s="127"/>
      <c r="J272" s="127"/>
    </row>
    <row r="273" spans="1:10" s="18" customFormat="1" ht="45" x14ac:dyDescent="0.6">
      <c r="A273" s="91"/>
      <c r="B273" s="92" t="s">
        <v>4</v>
      </c>
      <c r="C273" s="92"/>
      <c r="D273" s="17">
        <f t="shared" ref="D273:J273" si="124">SUM(D274:D277)</f>
        <v>17234.332999999999</v>
      </c>
      <c r="E273" s="17">
        <f t="shared" si="124"/>
        <v>17234.332999999999</v>
      </c>
      <c r="F273" s="17">
        <f t="shared" si="124"/>
        <v>0</v>
      </c>
      <c r="G273" s="17">
        <f t="shared" si="124"/>
        <v>0</v>
      </c>
      <c r="H273" s="17">
        <f t="shared" si="124"/>
        <v>0</v>
      </c>
      <c r="I273" s="17">
        <f t="shared" si="124"/>
        <v>0</v>
      </c>
      <c r="J273" s="17">
        <f t="shared" si="124"/>
        <v>0</v>
      </c>
    </row>
    <row r="274" spans="1:10" s="18" customFormat="1" ht="45" x14ac:dyDescent="0.6">
      <c r="A274" s="91"/>
      <c r="B274" s="92" t="s">
        <v>0</v>
      </c>
      <c r="C274" s="92"/>
      <c r="D274" s="17"/>
      <c r="E274" s="17">
        <f>E282</f>
        <v>0</v>
      </c>
      <c r="F274" s="17">
        <f t="shared" ref="F274:J274" si="125">F282</f>
        <v>0</v>
      </c>
      <c r="G274" s="17">
        <f t="shared" si="125"/>
        <v>0</v>
      </c>
      <c r="H274" s="17">
        <f t="shared" si="125"/>
        <v>0</v>
      </c>
      <c r="I274" s="17">
        <f t="shared" si="125"/>
        <v>0</v>
      </c>
      <c r="J274" s="17">
        <f t="shared" si="125"/>
        <v>0</v>
      </c>
    </row>
    <row r="275" spans="1:10" s="18" customFormat="1" ht="45" x14ac:dyDescent="0.6">
      <c r="A275" s="91"/>
      <c r="B275" s="92" t="s">
        <v>1</v>
      </c>
      <c r="C275" s="92"/>
      <c r="D275" s="17">
        <f>E275+G275+I275</f>
        <v>17234.332999999999</v>
      </c>
      <c r="E275" s="17">
        <f>E283</f>
        <v>17234.332999999999</v>
      </c>
      <c r="F275" s="17">
        <f t="shared" ref="F275:J275" si="126">F283</f>
        <v>0</v>
      </c>
      <c r="G275" s="17">
        <f t="shared" si="126"/>
        <v>0</v>
      </c>
      <c r="H275" s="17">
        <f t="shared" si="126"/>
        <v>0</v>
      </c>
      <c r="I275" s="17">
        <f t="shared" si="126"/>
        <v>0</v>
      </c>
      <c r="J275" s="17">
        <f t="shared" si="126"/>
        <v>0</v>
      </c>
    </row>
    <row r="276" spans="1:10" s="18" customFormat="1" ht="45" x14ac:dyDescent="0.6">
      <c r="A276" s="91"/>
      <c r="B276" s="92" t="s">
        <v>2</v>
      </c>
      <c r="C276" s="92"/>
      <c r="D276" s="17"/>
      <c r="E276" s="17">
        <f t="shared" ref="E276:J276" si="127">E284</f>
        <v>0</v>
      </c>
      <c r="F276" s="17">
        <f t="shared" si="127"/>
        <v>0</v>
      </c>
      <c r="G276" s="17">
        <f t="shared" si="127"/>
        <v>0</v>
      </c>
      <c r="H276" s="17">
        <f t="shared" si="127"/>
        <v>0</v>
      </c>
      <c r="I276" s="17">
        <f t="shared" si="127"/>
        <v>0</v>
      </c>
      <c r="J276" s="17">
        <f t="shared" si="127"/>
        <v>0</v>
      </c>
    </row>
    <row r="277" spans="1:10" s="18" customFormat="1" ht="45" x14ac:dyDescent="0.6">
      <c r="A277" s="91"/>
      <c r="B277" s="92" t="s">
        <v>3</v>
      </c>
      <c r="C277" s="92"/>
      <c r="D277" s="17"/>
      <c r="E277" s="17">
        <f t="shared" ref="E277:J277" si="128">E285</f>
        <v>0</v>
      </c>
      <c r="F277" s="17">
        <f t="shared" si="128"/>
        <v>0</v>
      </c>
      <c r="G277" s="17">
        <f t="shared" si="128"/>
        <v>0</v>
      </c>
      <c r="H277" s="17">
        <f t="shared" si="128"/>
        <v>0</v>
      </c>
      <c r="I277" s="17">
        <f t="shared" si="128"/>
        <v>0</v>
      </c>
      <c r="J277" s="17">
        <f t="shared" si="128"/>
        <v>0</v>
      </c>
    </row>
    <row r="278" spans="1:10" s="18" customFormat="1" ht="45.75" x14ac:dyDescent="0.25">
      <c r="A278" s="60" t="s">
        <v>13</v>
      </c>
      <c r="B278" s="61"/>
      <c r="C278" s="61"/>
      <c r="D278" s="61"/>
      <c r="E278" s="61"/>
      <c r="F278" s="61"/>
      <c r="G278" s="61"/>
      <c r="H278" s="61"/>
      <c r="I278" s="61"/>
      <c r="J278" s="62"/>
    </row>
    <row r="279" spans="1:10" s="18" customFormat="1" ht="168.75" customHeight="1" x14ac:dyDescent="0.25">
      <c r="A279" s="115"/>
      <c r="B279" s="68" t="s">
        <v>271</v>
      </c>
      <c r="C279" s="68"/>
      <c r="D279" s="68"/>
      <c r="E279" s="68"/>
      <c r="F279" s="68"/>
      <c r="G279" s="68"/>
      <c r="H279" s="68"/>
      <c r="I279" s="68"/>
      <c r="J279" s="68"/>
    </row>
    <row r="280" spans="1:10" s="18" customFormat="1" ht="146.25" customHeight="1" x14ac:dyDescent="0.25">
      <c r="A280" s="115"/>
      <c r="B280" s="116" t="s">
        <v>406</v>
      </c>
      <c r="C280" s="69" t="s">
        <v>272</v>
      </c>
      <c r="D280" s="69"/>
      <c r="E280" s="69"/>
      <c r="F280" s="69"/>
      <c r="G280" s="69"/>
      <c r="H280" s="69"/>
      <c r="I280" s="69"/>
      <c r="J280" s="69"/>
    </row>
    <row r="281" spans="1:10" s="18" customFormat="1" ht="45.75" x14ac:dyDescent="0.25">
      <c r="A281" s="115"/>
      <c r="B281" s="116"/>
      <c r="C281" s="39" t="s">
        <v>4</v>
      </c>
      <c r="D281" s="25">
        <f t="shared" ref="D281" si="129">SUM(D282:D285)</f>
        <v>17234.332999999999</v>
      </c>
      <c r="E281" s="26">
        <f>SUM(E282:E285)</f>
        <v>17234.332999999999</v>
      </c>
      <c r="F281" s="26"/>
      <c r="G281" s="26">
        <f t="shared" ref="G281" si="130">SUM(G282:G285)</f>
        <v>0</v>
      </c>
      <c r="H281" s="26"/>
      <c r="I281" s="26">
        <f t="shared" ref="I281" si="131">SUM(I282:I285)</f>
        <v>0</v>
      </c>
      <c r="J281" s="26"/>
    </row>
    <row r="282" spans="1:10" s="18" customFormat="1" ht="45.75" x14ac:dyDescent="0.25">
      <c r="A282" s="115"/>
      <c r="B282" s="116"/>
      <c r="C282" s="39" t="s">
        <v>0</v>
      </c>
      <c r="D282" s="25"/>
      <c r="E282" s="26"/>
      <c r="F282" s="26"/>
      <c r="G282" s="26"/>
      <c r="H282" s="26"/>
      <c r="I282" s="26"/>
      <c r="J282" s="26"/>
    </row>
    <row r="283" spans="1:10" s="18" customFormat="1" ht="45.75" x14ac:dyDescent="0.25">
      <c r="A283" s="115"/>
      <c r="B283" s="116"/>
      <c r="C283" s="39" t="s">
        <v>1</v>
      </c>
      <c r="D283" s="25">
        <f>E283+G283+I283</f>
        <v>17234.332999999999</v>
      </c>
      <c r="E283" s="26">
        <v>17234.332999999999</v>
      </c>
      <c r="F283" s="26"/>
      <c r="G283" s="26"/>
      <c r="H283" s="26"/>
      <c r="I283" s="26"/>
      <c r="J283" s="26"/>
    </row>
    <row r="284" spans="1:10" s="18" customFormat="1" ht="45.75" x14ac:dyDescent="0.25">
      <c r="A284" s="115"/>
      <c r="B284" s="116"/>
      <c r="C284" s="39" t="s">
        <v>2</v>
      </c>
      <c r="D284" s="25"/>
      <c r="E284" s="26"/>
      <c r="F284" s="26"/>
      <c r="G284" s="26"/>
      <c r="H284" s="26"/>
      <c r="I284" s="26"/>
      <c r="J284" s="26"/>
    </row>
    <row r="285" spans="1:10" s="18" customFormat="1" ht="45.75" x14ac:dyDescent="0.25">
      <c r="A285" s="115"/>
      <c r="B285" s="116"/>
      <c r="C285" s="39" t="s">
        <v>3</v>
      </c>
      <c r="D285" s="25"/>
      <c r="E285" s="26"/>
      <c r="F285" s="26"/>
      <c r="G285" s="26"/>
      <c r="H285" s="26"/>
      <c r="I285" s="26"/>
      <c r="J285" s="26"/>
    </row>
    <row r="286" spans="1:10" s="18" customFormat="1" ht="45.75" x14ac:dyDescent="0.25">
      <c r="A286" s="60"/>
      <c r="B286" s="61"/>
      <c r="C286" s="61"/>
      <c r="D286" s="61"/>
      <c r="E286" s="61"/>
      <c r="F286" s="61"/>
      <c r="G286" s="61"/>
      <c r="H286" s="61"/>
      <c r="I286" s="61"/>
      <c r="J286" s="62"/>
    </row>
    <row r="287" spans="1:10" s="18" customFormat="1" ht="127.5" customHeight="1" x14ac:dyDescent="0.25">
      <c r="A287" s="91" t="s">
        <v>35</v>
      </c>
      <c r="B287" s="127" t="s">
        <v>57</v>
      </c>
      <c r="C287" s="127"/>
      <c r="D287" s="127"/>
      <c r="E287" s="127"/>
      <c r="F287" s="127"/>
      <c r="G287" s="127"/>
      <c r="H287" s="127"/>
      <c r="I287" s="127"/>
      <c r="J287" s="127"/>
    </row>
    <row r="288" spans="1:10" s="18" customFormat="1" ht="45" x14ac:dyDescent="0.6">
      <c r="A288" s="91"/>
      <c r="B288" s="92" t="s">
        <v>4</v>
      </c>
      <c r="C288" s="92"/>
      <c r="D288" s="17">
        <f t="shared" ref="D288:J288" si="132">SUM(D289:D292)</f>
        <v>2991608.6679999996</v>
      </c>
      <c r="E288" s="17">
        <f t="shared" si="132"/>
        <v>1884632.1809999999</v>
      </c>
      <c r="F288" s="17">
        <f t="shared" si="132"/>
        <v>0</v>
      </c>
      <c r="G288" s="17">
        <f t="shared" si="132"/>
        <v>1115476.9669999999</v>
      </c>
      <c r="H288" s="17">
        <f t="shared" si="132"/>
        <v>0</v>
      </c>
      <c r="I288" s="17">
        <f t="shared" si="132"/>
        <v>0</v>
      </c>
      <c r="J288" s="17">
        <f t="shared" si="132"/>
        <v>0</v>
      </c>
    </row>
    <row r="289" spans="1:10" s="18" customFormat="1" ht="45" x14ac:dyDescent="0.6">
      <c r="A289" s="91"/>
      <c r="B289" s="92" t="s">
        <v>0</v>
      </c>
      <c r="C289" s="92"/>
      <c r="D289" s="17"/>
      <c r="E289" s="17">
        <f>E297+E305+E313+E321+E329+E337+E345+E353+E361+E369</f>
        <v>0</v>
      </c>
      <c r="F289" s="17">
        <f t="shared" ref="F289:J289" si="133">F297+F305+F313+F321+F329+F337+F345+F353+F361+F369</f>
        <v>0</v>
      </c>
      <c r="G289" s="17">
        <f t="shared" si="133"/>
        <v>0</v>
      </c>
      <c r="H289" s="17">
        <f t="shared" si="133"/>
        <v>0</v>
      </c>
      <c r="I289" s="17">
        <f t="shared" si="133"/>
        <v>0</v>
      </c>
      <c r="J289" s="17">
        <f t="shared" si="133"/>
        <v>0</v>
      </c>
    </row>
    <row r="290" spans="1:10" s="18" customFormat="1" ht="45" x14ac:dyDescent="0.6">
      <c r="A290" s="91"/>
      <c r="B290" s="92" t="s">
        <v>1</v>
      </c>
      <c r="C290" s="92"/>
      <c r="D290" s="17">
        <f t="shared" ref="D290" si="134">E290+G290+I290</f>
        <v>2991608.6679999996</v>
      </c>
      <c r="E290" s="17">
        <f>E298+E306+E314+E322+E330+E338+E346+E354+E362+E370</f>
        <v>1876131.7009999999</v>
      </c>
      <c r="F290" s="17">
        <f t="shared" ref="F290:J290" si="135">F298+F306+F314+F322+F330+F338+F346+F354+F362+F370</f>
        <v>0</v>
      </c>
      <c r="G290" s="17">
        <f t="shared" si="135"/>
        <v>1115476.9669999999</v>
      </c>
      <c r="H290" s="17">
        <f t="shared" si="135"/>
        <v>0</v>
      </c>
      <c r="I290" s="17">
        <f t="shared" si="135"/>
        <v>0</v>
      </c>
      <c r="J290" s="17">
        <f t="shared" si="135"/>
        <v>0</v>
      </c>
    </row>
    <row r="291" spans="1:10" s="18" customFormat="1" ht="45" x14ac:dyDescent="0.6">
      <c r="A291" s="91"/>
      <c r="B291" s="92" t="s">
        <v>2</v>
      </c>
      <c r="C291" s="92"/>
      <c r="D291" s="17"/>
      <c r="E291" s="17">
        <f t="shared" ref="E291:J291" si="136">E299+E307+E315+E323+E331+E339+E347+E355+E363+E371</f>
        <v>8500.48</v>
      </c>
      <c r="F291" s="17">
        <f t="shared" si="136"/>
        <v>0</v>
      </c>
      <c r="G291" s="17">
        <f t="shared" si="136"/>
        <v>0</v>
      </c>
      <c r="H291" s="17">
        <f t="shared" si="136"/>
        <v>0</v>
      </c>
      <c r="I291" s="17">
        <f t="shared" si="136"/>
        <v>0</v>
      </c>
      <c r="J291" s="17">
        <f t="shared" si="136"/>
        <v>0</v>
      </c>
    </row>
    <row r="292" spans="1:10" s="18" customFormat="1" ht="45" x14ac:dyDescent="0.6">
      <c r="A292" s="91"/>
      <c r="B292" s="92" t="s">
        <v>3</v>
      </c>
      <c r="C292" s="92"/>
      <c r="D292" s="17"/>
      <c r="E292" s="17">
        <f t="shared" ref="E292:J292" si="137">E300+E308+E316+E324+E332+E340+E348+E356+E364+E372</f>
        <v>0</v>
      </c>
      <c r="F292" s="17">
        <f t="shared" si="137"/>
        <v>0</v>
      </c>
      <c r="G292" s="17">
        <f t="shared" si="137"/>
        <v>0</v>
      </c>
      <c r="H292" s="17">
        <f t="shared" si="137"/>
        <v>0</v>
      </c>
      <c r="I292" s="17">
        <f t="shared" si="137"/>
        <v>0</v>
      </c>
      <c r="J292" s="17">
        <f t="shared" si="137"/>
        <v>0</v>
      </c>
    </row>
    <row r="293" spans="1:10" s="18" customFormat="1" ht="45.75" x14ac:dyDescent="0.25">
      <c r="A293" s="60" t="s">
        <v>13</v>
      </c>
      <c r="B293" s="61"/>
      <c r="C293" s="61"/>
      <c r="D293" s="61"/>
      <c r="E293" s="61"/>
      <c r="F293" s="61"/>
      <c r="G293" s="61"/>
      <c r="H293" s="61"/>
      <c r="I293" s="61"/>
      <c r="J293" s="62"/>
    </row>
    <row r="294" spans="1:10" s="18" customFormat="1" ht="118.5" customHeight="1" x14ac:dyDescent="0.25">
      <c r="A294" s="103"/>
      <c r="B294" s="67" t="s">
        <v>60</v>
      </c>
      <c r="C294" s="67"/>
      <c r="D294" s="67"/>
      <c r="E294" s="67"/>
      <c r="F294" s="67"/>
      <c r="G294" s="67"/>
      <c r="H294" s="67"/>
      <c r="I294" s="67"/>
      <c r="J294" s="67"/>
    </row>
    <row r="295" spans="1:10" s="18" customFormat="1" ht="45" x14ac:dyDescent="0.25">
      <c r="A295" s="103"/>
      <c r="B295" s="104" t="s">
        <v>253</v>
      </c>
      <c r="C295" s="66" t="s">
        <v>286</v>
      </c>
      <c r="D295" s="66"/>
      <c r="E295" s="66"/>
      <c r="F295" s="66"/>
      <c r="G295" s="66"/>
      <c r="H295" s="66"/>
      <c r="I295" s="66"/>
      <c r="J295" s="66"/>
    </row>
    <row r="296" spans="1:10" s="18" customFormat="1" ht="45.75" x14ac:dyDescent="0.25">
      <c r="A296" s="103"/>
      <c r="B296" s="104"/>
      <c r="C296" s="38" t="s">
        <v>4</v>
      </c>
      <c r="D296" s="22">
        <f t="shared" ref="D296:E304" si="138">SUM(D297:D300)</f>
        <v>221406.58799999999</v>
      </c>
      <c r="E296" s="21">
        <f t="shared" si="138"/>
        <v>106261.83900000001</v>
      </c>
      <c r="F296" s="21"/>
      <c r="G296" s="21">
        <f t="shared" ref="G296" si="139">SUM(G297:G300)</f>
        <v>115144.749</v>
      </c>
      <c r="H296" s="21"/>
      <c r="I296" s="21">
        <f t="shared" ref="I296" si="140">SUM(I297:I300)</f>
        <v>0</v>
      </c>
      <c r="J296" s="21"/>
    </row>
    <row r="297" spans="1:10" s="18" customFormat="1" ht="45.75" x14ac:dyDescent="0.25">
      <c r="A297" s="103"/>
      <c r="B297" s="104"/>
      <c r="C297" s="38" t="s">
        <v>0</v>
      </c>
      <c r="D297" s="22"/>
      <c r="E297" s="21"/>
      <c r="F297" s="21"/>
      <c r="G297" s="21"/>
      <c r="H297" s="21"/>
      <c r="I297" s="21"/>
      <c r="J297" s="21"/>
    </row>
    <row r="298" spans="1:10" s="18" customFormat="1" ht="45.75" x14ac:dyDescent="0.25">
      <c r="A298" s="103"/>
      <c r="B298" s="104"/>
      <c r="C298" s="38" t="s">
        <v>1</v>
      </c>
      <c r="D298" s="22">
        <f t="shared" ref="D298" si="141">E298+G298+I298</f>
        <v>221406.58799999999</v>
      </c>
      <c r="E298" s="21">
        <v>106261.83900000001</v>
      </c>
      <c r="F298" s="21"/>
      <c r="G298" s="21">
        <v>115144.749</v>
      </c>
      <c r="H298" s="21"/>
      <c r="I298" s="21"/>
      <c r="J298" s="21"/>
    </row>
    <row r="299" spans="1:10" s="18" customFormat="1" ht="97.5" customHeight="1" x14ac:dyDescent="0.25">
      <c r="A299" s="103"/>
      <c r="B299" s="104"/>
      <c r="C299" s="38" t="s">
        <v>2</v>
      </c>
      <c r="D299" s="22"/>
      <c r="E299" s="21"/>
      <c r="F299" s="21"/>
      <c r="G299" s="21"/>
      <c r="H299" s="21"/>
      <c r="I299" s="21"/>
      <c r="J299" s="21"/>
    </row>
    <row r="300" spans="1:10" s="18" customFormat="1" ht="45.75" x14ac:dyDescent="0.25">
      <c r="A300" s="103"/>
      <c r="B300" s="104"/>
      <c r="C300" s="38" t="s">
        <v>3</v>
      </c>
      <c r="D300" s="22"/>
      <c r="E300" s="21"/>
      <c r="F300" s="21"/>
      <c r="G300" s="21"/>
      <c r="H300" s="21"/>
      <c r="I300" s="21"/>
      <c r="J300" s="21"/>
    </row>
    <row r="301" spans="1:10" s="18" customFormat="1" ht="45.75" x14ac:dyDescent="0.25">
      <c r="A301" s="60" t="s">
        <v>13</v>
      </c>
      <c r="B301" s="61"/>
      <c r="C301" s="61"/>
      <c r="D301" s="61"/>
      <c r="E301" s="61"/>
      <c r="F301" s="61"/>
      <c r="G301" s="61"/>
      <c r="H301" s="61"/>
      <c r="I301" s="61"/>
      <c r="J301" s="62"/>
    </row>
    <row r="302" spans="1:10" s="18" customFormat="1" ht="141" customHeight="1" x14ac:dyDescent="0.25">
      <c r="A302" s="103"/>
      <c r="B302" s="67" t="s">
        <v>287</v>
      </c>
      <c r="C302" s="67"/>
      <c r="D302" s="67"/>
      <c r="E302" s="67"/>
      <c r="F302" s="67"/>
      <c r="G302" s="67"/>
      <c r="H302" s="67"/>
      <c r="I302" s="67"/>
      <c r="J302" s="67"/>
    </row>
    <row r="303" spans="1:10" s="18" customFormat="1" ht="45" x14ac:dyDescent="0.25">
      <c r="A303" s="103"/>
      <c r="B303" s="104" t="s">
        <v>424</v>
      </c>
      <c r="C303" s="66" t="s">
        <v>286</v>
      </c>
      <c r="D303" s="66"/>
      <c r="E303" s="66"/>
      <c r="F303" s="66"/>
      <c r="G303" s="66"/>
      <c r="H303" s="66"/>
      <c r="I303" s="66"/>
      <c r="J303" s="66"/>
    </row>
    <row r="304" spans="1:10" s="18" customFormat="1" ht="45.75" x14ac:dyDescent="0.25">
      <c r="A304" s="103"/>
      <c r="B304" s="104"/>
      <c r="C304" s="38" t="s">
        <v>4</v>
      </c>
      <c r="D304" s="22">
        <f t="shared" si="138"/>
        <v>645080.74900000007</v>
      </c>
      <c r="E304" s="21">
        <f t="shared" si="138"/>
        <v>311259.011</v>
      </c>
      <c r="F304" s="21"/>
      <c r="G304" s="21">
        <f t="shared" ref="G304" si="142">SUM(G305:G308)</f>
        <v>333821.73800000001</v>
      </c>
      <c r="H304" s="21"/>
      <c r="I304" s="21">
        <f t="shared" ref="I304" si="143">SUM(I305:I308)</f>
        <v>0</v>
      </c>
      <c r="J304" s="21"/>
    </row>
    <row r="305" spans="1:10" s="18" customFormat="1" ht="45.75" x14ac:dyDescent="0.25">
      <c r="A305" s="103"/>
      <c r="B305" s="104"/>
      <c r="C305" s="38" t="s">
        <v>0</v>
      </c>
      <c r="D305" s="22"/>
      <c r="E305" s="21"/>
      <c r="F305" s="21"/>
      <c r="G305" s="21"/>
      <c r="H305" s="21"/>
      <c r="I305" s="21"/>
      <c r="J305" s="21"/>
    </row>
    <row r="306" spans="1:10" s="18" customFormat="1" ht="45.75" x14ac:dyDescent="0.25">
      <c r="A306" s="103"/>
      <c r="B306" s="104"/>
      <c r="C306" s="38" t="s">
        <v>1</v>
      </c>
      <c r="D306" s="22">
        <f t="shared" ref="D306" si="144">E306+G306+I306</f>
        <v>645080.74900000007</v>
      </c>
      <c r="E306" s="21">
        <v>311259.011</v>
      </c>
      <c r="F306" s="21"/>
      <c r="G306" s="21">
        <v>333821.73800000001</v>
      </c>
      <c r="H306" s="21"/>
      <c r="I306" s="21"/>
      <c r="J306" s="21"/>
    </row>
    <row r="307" spans="1:10" s="18" customFormat="1" ht="45.75" x14ac:dyDescent="0.25">
      <c r="A307" s="103"/>
      <c r="B307" s="104"/>
      <c r="C307" s="38" t="s">
        <v>2</v>
      </c>
      <c r="D307" s="22"/>
      <c r="E307" s="21"/>
      <c r="F307" s="21"/>
      <c r="G307" s="21"/>
      <c r="H307" s="21"/>
      <c r="I307" s="21"/>
      <c r="J307" s="21"/>
    </row>
    <row r="308" spans="1:10" s="18" customFormat="1" ht="45.75" x14ac:dyDescent="0.25">
      <c r="A308" s="103"/>
      <c r="B308" s="104"/>
      <c r="C308" s="38" t="s">
        <v>3</v>
      </c>
      <c r="D308" s="22"/>
      <c r="E308" s="21"/>
      <c r="F308" s="21"/>
      <c r="G308" s="21"/>
      <c r="H308" s="21"/>
      <c r="I308" s="21"/>
      <c r="J308" s="21"/>
    </row>
    <row r="309" spans="1:10" s="18" customFormat="1" ht="45.75" x14ac:dyDescent="0.25">
      <c r="A309" s="60" t="s">
        <v>13</v>
      </c>
      <c r="B309" s="61"/>
      <c r="C309" s="61"/>
      <c r="D309" s="61"/>
      <c r="E309" s="61"/>
      <c r="F309" s="61"/>
      <c r="G309" s="61"/>
      <c r="H309" s="61"/>
      <c r="I309" s="61"/>
      <c r="J309" s="62"/>
    </row>
    <row r="310" spans="1:10" s="18" customFormat="1" ht="113.25" customHeight="1" x14ac:dyDescent="0.25">
      <c r="A310" s="103"/>
      <c r="B310" s="67" t="s">
        <v>288</v>
      </c>
      <c r="C310" s="67"/>
      <c r="D310" s="67"/>
      <c r="E310" s="67"/>
      <c r="F310" s="67"/>
      <c r="G310" s="67"/>
      <c r="H310" s="67"/>
      <c r="I310" s="67"/>
      <c r="J310" s="67"/>
    </row>
    <row r="311" spans="1:10" s="18" customFormat="1" ht="45" x14ac:dyDescent="0.25">
      <c r="A311" s="103"/>
      <c r="B311" s="104" t="s">
        <v>425</v>
      </c>
      <c r="C311" s="66" t="s">
        <v>289</v>
      </c>
      <c r="D311" s="66"/>
      <c r="E311" s="66"/>
      <c r="F311" s="66"/>
      <c r="G311" s="66"/>
      <c r="H311" s="66"/>
      <c r="I311" s="66"/>
      <c r="J311" s="66"/>
    </row>
    <row r="312" spans="1:10" s="18" customFormat="1" ht="45.75" x14ac:dyDescent="0.25">
      <c r="A312" s="103"/>
      <c r="B312" s="104"/>
      <c r="C312" s="38" t="s">
        <v>4</v>
      </c>
      <c r="D312" s="22">
        <f t="shared" ref="D312:E320" si="145">SUM(D313:D316)</f>
        <v>221406.58799999999</v>
      </c>
      <c r="E312" s="21">
        <f t="shared" si="145"/>
        <v>106261.83900000001</v>
      </c>
      <c r="F312" s="21"/>
      <c r="G312" s="21">
        <f t="shared" ref="G312" si="146">SUM(G313:G316)</f>
        <v>115144.749</v>
      </c>
      <c r="H312" s="21"/>
      <c r="I312" s="21">
        <f t="shared" ref="I312" si="147">SUM(I313:I316)</f>
        <v>0</v>
      </c>
      <c r="J312" s="21"/>
    </row>
    <row r="313" spans="1:10" s="18" customFormat="1" ht="45.75" x14ac:dyDescent="0.25">
      <c r="A313" s="103"/>
      <c r="B313" s="104"/>
      <c r="C313" s="38" t="s">
        <v>0</v>
      </c>
      <c r="D313" s="22"/>
      <c r="E313" s="21"/>
      <c r="F313" s="21"/>
      <c r="G313" s="21"/>
      <c r="H313" s="21"/>
      <c r="I313" s="21"/>
      <c r="J313" s="21"/>
    </row>
    <row r="314" spans="1:10" s="18" customFormat="1" ht="45.75" x14ac:dyDescent="0.25">
      <c r="A314" s="103"/>
      <c r="B314" s="104"/>
      <c r="C314" s="38" t="s">
        <v>1</v>
      </c>
      <c r="D314" s="22">
        <f t="shared" ref="D314" si="148">E314+G314+I314</f>
        <v>221406.58799999999</v>
      </c>
      <c r="E314" s="21">
        <v>106261.83900000001</v>
      </c>
      <c r="F314" s="21"/>
      <c r="G314" s="21">
        <v>115144.749</v>
      </c>
      <c r="H314" s="21"/>
      <c r="I314" s="21"/>
      <c r="J314" s="21"/>
    </row>
    <row r="315" spans="1:10" s="18" customFormat="1" ht="45.75" x14ac:dyDescent="0.25">
      <c r="A315" s="103"/>
      <c r="B315" s="104"/>
      <c r="C315" s="38" t="s">
        <v>2</v>
      </c>
      <c r="D315" s="22"/>
      <c r="E315" s="21"/>
      <c r="F315" s="21"/>
      <c r="G315" s="21"/>
      <c r="H315" s="21"/>
      <c r="I315" s="21"/>
      <c r="J315" s="21"/>
    </row>
    <row r="316" spans="1:10" s="18" customFormat="1" ht="45.75" x14ac:dyDescent="0.25">
      <c r="A316" s="103"/>
      <c r="B316" s="104"/>
      <c r="C316" s="38" t="s">
        <v>3</v>
      </c>
      <c r="D316" s="22"/>
      <c r="E316" s="21"/>
      <c r="F316" s="21"/>
      <c r="G316" s="21"/>
      <c r="H316" s="21"/>
      <c r="I316" s="21"/>
      <c r="J316" s="21"/>
    </row>
    <row r="317" spans="1:10" s="18" customFormat="1" ht="45.75" x14ac:dyDescent="0.25">
      <c r="A317" s="60" t="s">
        <v>13</v>
      </c>
      <c r="B317" s="61"/>
      <c r="C317" s="61"/>
      <c r="D317" s="61"/>
      <c r="E317" s="61"/>
      <c r="F317" s="61"/>
      <c r="G317" s="61"/>
      <c r="H317" s="61"/>
      <c r="I317" s="61"/>
      <c r="J317" s="62"/>
    </row>
    <row r="318" spans="1:10" s="18" customFormat="1" ht="110.25" customHeight="1" x14ac:dyDescent="0.25">
      <c r="A318" s="103"/>
      <c r="B318" s="67" t="s">
        <v>288</v>
      </c>
      <c r="C318" s="67"/>
      <c r="D318" s="67"/>
      <c r="E318" s="67"/>
      <c r="F318" s="67"/>
      <c r="G318" s="67"/>
      <c r="H318" s="67"/>
      <c r="I318" s="67"/>
      <c r="J318" s="67"/>
    </row>
    <row r="319" spans="1:10" s="18" customFormat="1" ht="45" x14ac:dyDescent="0.25">
      <c r="A319" s="103"/>
      <c r="B319" s="104" t="s">
        <v>273</v>
      </c>
      <c r="C319" s="66" t="s">
        <v>290</v>
      </c>
      <c r="D319" s="66"/>
      <c r="E319" s="66"/>
      <c r="F319" s="66"/>
      <c r="G319" s="66"/>
      <c r="H319" s="66"/>
      <c r="I319" s="66"/>
      <c r="J319" s="66"/>
    </row>
    <row r="320" spans="1:10" s="18" customFormat="1" ht="45.75" x14ac:dyDescent="0.25">
      <c r="A320" s="103"/>
      <c r="B320" s="104"/>
      <c r="C320" s="38" t="s">
        <v>4</v>
      </c>
      <c r="D320" s="22">
        <f t="shared" si="145"/>
        <v>195678.37599999999</v>
      </c>
      <c r="E320" s="21">
        <f t="shared" si="145"/>
        <v>93279.131999999998</v>
      </c>
      <c r="F320" s="21"/>
      <c r="G320" s="21">
        <f t="shared" ref="G320" si="149">SUM(G321:G324)</f>
        <v>102399.24400000001</v>
      </c>
      <c r="H320" s="21"/>
      <c r="I320" s="21">
        <f t="shared" ref="I320" si="150">SUM(I321:I324)</f>
        <v>0</v>
      </c>
      <c r="J320" s="21"/>
    </row>
    <row r="321" spans="1:10" s="18" customFormat="1" ht="45.75" x14ac:dyDescent="0.25">
      <c r="A321" s="103"/>
      <c r="B321" s="104"/>
      <c r="C321" s="38" t="s">
        <v>0</v>
      </c>
      <c r="D321" s="22"/>
      <c r="E321" s="21"/>
      <c r="F321" s="21"/>
      <c r="G321" s="21"/>
      <c r="H321" s="21"/>
      <c r="I321" s="21"/>
      <c r="J321" s="21"/>
    </row>
    <row r="322" spans="1:10" s="18" customFormat="1" ht="45.75" x14ac:dyDescent="0.25">
      <c r="A322" s="103"/>
      <c r="B322" s="104"/>
      <c r="C322" s="38" t="s">
        <v>1</v>
      </c>
      <c r="D322" s="22">
        <f t="shared" ref="D322" si="151">E322+G322+I322</f>
        <v>195678.37599999999</v>
      </c>
      <c r="E322" s="21">
        <v>93279.131999999998</v>
      </c>
      <c r="F322" s="21"/>
      <c r="G322" s="21">
        <v>102399.24400000001</v>
      </c>
      <c r="H322" s="21"/>
      <c r="I322" s="21"/>
      <c r="J322" s="21"/>
    </row>
    <row r="323" spans="1:10" s="18" customFormat="1" ht="45.75" x14ac:dyDescent="0.25">
      <c r="A323" s="103"/>
      <c r="B323" s="104"/>
      <c r="C323" s="38" t="s">
        <v>2</v>
      </c>
      <c r="D323" s="22"/>
      <c r="E323" s="21"/>
      <c r="F323" s="21"/>
      <c r="G323" s="21"/>
      <c r="H323" s="21"/>
      <c r="I323" s="21"/>
      <c r="J323" s="21"/>
    </row>
    <row r="324" spans="1:10" s="18" customFormat="1" ht="45.75" x14ac:dyDescent="0.25">
      <c r="A324" s="103"/>
      <c r="B324" s="104"/>
      <c r="C324" s="38" t="s">
        <v>3</v>
      </c>
      <c r="D324" s="22"/>
      <c r="E324" s="21"/>
      <c r="F324" s="21"/>
      <c r="G324" s="21"/>
      <c r="H324" s="21"/>
      <c r="I324" s="21"/>
      <c r="J324" s="21"/>
    </row>
    <row r="325" spans="1:10" s="18" customFormat="1" ht="45.75" x14ac:dyDescent="0.25">
      <c r="A325" s="60" t="s">
        <v>13</v>
      </c>
      <c r="B325" s="61"/>
      <c r="C325" s="61"/>
      <c r="D325" s="61"/>
      <c r="E325" s="61"/>
      <c r="F325" s="61"/>
      <c r="G325" s="61"/>
      <c r="H325" s="61"/>
      <c r="I325" s="61"/>
      <c r="J325" s="62"/>
    </row>
    <row r="326" spans="1:10" s="18" customFormat="1" ht="115.5" customHeight="1" x14ac:dyDescent="0.25">
      <c r="A326" s="103"/>
      <c r="B326" s="67" t="s">
        <v>288</v>
      </c>
      <c r="C326" s="67"/>
      <c r="D326" s="67"/>
      <c r="E326" s="67"/>
      <c r="F326" s="67"/>
      <c r="G326" s="67"/>
      <c r="H326" s="67"/>
      <c r="I326" s="67"/>
      <c r="J326" s="67"/>
    </row>
    <row r="327" spans="1:10" s="18" customFormat="1" ht="45" x14ac:dyDescent="0.25">
      <c r="A327" s="103"/>
      <c r="B327" s="104" t="s">
        <v>274</v>
      </c>
      <c r="C327" s="66" t="s">
        <v>291</v>
      </c>
      <c r="D327" s="66"/>
      <c r="E327" s="66"/>
      <c r="F327" s="66"/>
      <c r="G327" s="66"/>
      <c r="H327" s="66"/>
      <c r="I327" s="66"/>
      <c r="J327" s="66"/>
    </row>
    <row r="328" spans="1:10" s="18" customFormat="1" ht="45.75" x14ac:dyDescent="0.25">
      <c r="A328" s="103"/>
      <c r="B328" s="104"/>
      <c r="C328" s="38" t="s">
        <v>4</v>
      </c>
      <c r="D328" s="22">
        <f t="shared" ref="D328" si="152">SUM(D329:D332)</f>
        <v>645080.74900000007</v>
      </c>
      <c r="E328" s="21">
        <f>SUM(E329:E332)</f>
        <v>311259.011</v>
      </c>
      <c r="F328" s="21"/>
      <c r="G328" s="21">
        <f t="shared" ref="G328" si="153">SUM(G329:G332)</f>
        <v>333821.73800000001</v>
      </c>
      <c r="H328" s="21"/>
      <c r="I328" s="21">
        <f t="shared" ref="I328" si="154">SUM(I329:I332)</f>
        <v>0</v>
      </c>
      <c r="J328" s="21"/>
    </row>
    <row r="329" spans="1:10" s="18" customFormat="1" ht="45.75" x14ac:dyDescent="0.25">
      <c r="A329" s="103"/>
      <c r="B329" s="104"/>
      <c r="C329" s="38" t="s">
        <v>0</v>
      </c>
      <c r="D329" s="22"/>
      <c r="E329" s="21"/>
      <c r="F329" s="21"/>
      <c r="G329" s="21"/>
      <c r="H329" s="21"/>
      <c r="I329" s="21"/>
      <c r="J329" s="21"/>
    </row>
    <row r="330" spans="1:10" s="18" customFormat="1" ht="45.75" x14ac:dyDescent="0.25">
      <c r="A330" s="103"/>
      <c r="B330" s="104"/>
      <c r="C330" s="38" t="s">
        <v>1</v>
      </c>
      <c r="D330" s="22">
        <f>E330+G330+I330</f>
        <v>645080.74900000007</v>
      </c>
      <c r="E330" s="21">
        <v>311259.011</v>
      </c>
      <c r="F330" s="21"/>
      <c r="G330" s="21">
        <v>333821.73800000001</v>
      </c>
      <c r="H330" s="21"/>
      <c r="I330" s="21"/>
      <c r="J330" s="21"/>
    </row>
    <row r="331" spans="1:10" s="18" customFormat="1" ht="45.75" x14ac:dyDescent="0.25">
      <c r="A331" s="103"/>
      <c r="B331" s="104"/>
      <c r="C331" s="38" t="s">
        <v>2</v>
      </c>
      <c r="D331" s="22"/>
      <c r="E331" s="21"/>
      <c r="F331" s="21"/>
      <c r="G331" s="21"/>
      <c r="H331" s="21"/>
      <c r="I331" s="21"/>
      <c r="J331" s="21"/>
    </row>
    <row r="332" spans="1:10" s="18" customFormat="1" ht="45.75" x14ac:dyDescent="0.25">
      <c r="A332" s="103"/>
      <c r="B332" s="104"/>
      <c r="C332" s="38" t="s">
        <v>3</v>
      </c>
      <c r="D332" s="22"/>
      <c r="E332" s="21"/>
      <c r="F332" s="21"/>
      <c r="G332" s="21"/>
      <c r="H332" s="21"/>
      <c r="I332" s="21"/>
      <c r="J332" s="21"/>
    </row>
    <row r="333" spans="1:10" s="18" customFormat="1" ht="45.75" x14ac:dyDescent="0.25">
      <c r="A333" s="60" t="s">
        <v>13</v>
      </c>
      <c r="B333" s="61"/>
      <c r="C333" s="61"/>
      <c r="D333" s="61"/>
      <c r="E333" s="61"/>
      <c r="F333" s="61"/>
      <c r="G333" s="61"/>
      <c r="H333" s="61"/>
      <c r="I333" s="61"/>
      <c r="J333" s="62"/>
    </row>
    <row r="334" spans="1:10" s="18" customFormat="1" ht="116.25" customHeight="1" x14ac:dyDescent="0.25">
      <c r="A334" s="103"/>
      <c r="B334" s="67" t="s">
        <v>288</v>
      </c>
      <c r="C334" s="67"/>
      <c r="D334" s="67"/>
      <c r="E334" s="67"/>
      <c r="F334" s="67"/>
      <c r="G334" s="67"/>
      <c r="H334" s="67"/>
      <c r="I334" s="67"/>
      <c r="J334" s="67"/>
    </row>
    <row r="335" spans="1:10" s="18" customFormat="1" ht="45" x14ac:dyDescent="0.25">
      <c r="A335" s="103"/>
      <c r="B335" s="104" t="s">
        <v>426</v>
      </c>
      <c r="C335" s="66" t="s">
        <v>292</v>
      </c>
      <c r="D335" s="66"/>
      <c r="E335" s="66"/>
      <c r="F335" s="66"/>
      <c r="G335" s="66"/>
      <c r="H335" s="66"/>
      <c r="I335" s="66"/>
      <c r="J335" s="66"/>
    </row>
    <row r="336" spans="1:10" s="18" customFormat="1" ht="45.75" x14ac:dyDescent="0.25">
      <c r="A336" s="103"/>
      <c r="B336" s="104"/>
      <c r="C336" s="38" t="s">
        <v>4</v>
      </c>
      <c r="D336" s="22">
        <f t="shared" ref="D336" si="155">SUM(D337:D340)</f>
        <v>221407.58799999999</v>
      </c>
      <c r="E336" s="21">
        <f>SUM(E337:E340)</f>
        <v>106262.83900000001</v>
      </c>
      <c r="F336" s="21"/>
      <c r="G336" s="21">
        <f t="shared" ref="G336:I336" si="156">SUM(G337:G340)</f>
        <v>115144.749</v>
      </c>
      <c r="H336" s="21"/>
      <c r="I336" s="21">
        <f t="shared" si="156"/>
        <v>0</v>
      </c>
      <c r="J336" s="21"/>
    </row>
    <row r="337" spans="1:10" s="18" customFormat="1" ht="45.75" x14ac:dyDescent="0.25">
      <c r="A337" s="103"/>
      <c r="B337" s="104"/>
      <c r="C337" s="38" t="s">
        <v>0</v>
      </c>
      <c r="D337" s="22"/>
      <c r="E337" s="21"/>
      <c r="F337" s="21"/>
      <c r="G337" s="21"/>
      <c r="H337" s="21"/>
      <c r="I337" s="21"/>
      <c r="J337" s="21"/>
    </row>
    <row r="338" spans="1:10" s="18" customFormat="1" ht="45.75" x14ac:dyDescent="0.25">
      <c r="A338" s="103"/>
      <c r="B338" s="104"/>
      <c r="C338" s="38" t="s">
        <v>1</v>
      </c>
      <c r="D338" s="22">
        <f>E338+G338+I338</f>
        <v>221407.58799999999</v>
      </c>
      <c r="E338" s="21">
        <v>106262.83900000001</v>
      </c>
      <c r="F338" s="21"/>
      <c r="G338" s="21">
        <v>115144.749</v>
      </c>
      <c r="H338" s="21"/>
      <c r="I338" s="21"/>
      <c r="J338" s="21"/>
    </row>
    <row r="339" spans="1:10" s="18" customFormat="1" ht="45.75" x14ac:dyDescent="0.25">
      <c r="A339" s="103"/>
      <c r="B339" s="104"/>
      <c r="C339" s="38" t="s">
        <v>2</v>
      </c>
      <c r="D339" s="22"/>
      <c r="E339" s="21"/>
      <c r="F339" s="21"/>
      <c r="G339" s="21"/>
      <c r="H339" s="21"/>
      <c r="I339" s="21"/>
      <c r="J339" s="21"/>
    </row>
    <row r="340" spans="1:10" s="18" customFormat="1" ht="45.75" x14ac:dyDescent="0.25">
      <c r="A340" s="103"/>
      <c r="B340" s="104"/>
      <c r="C340" s="38" t="s">
        <v>3</v>
      </c>
      <c r="D340" s="22"/>
      <c r="E340" s="21"/>
      <c r="F340" s="21"/>
      <c r="G340" s="21"/>
      <c r="H340" s="21"/>
      <c r="I340" s="21"/>
      <c r="J340" s="21"/>
    </row>
    <row r="341" spans="1:10" s="18" customFormat="1" ht="45.75" x14ac:dyDescent="0.25">
      <c r="A341" s="60" t="s">
        <v>13</v>
      </c>
      <c r="B341" s="61"/>
      <c r="C341" s="61"/>
      <c r="D341" s="61"/>
      <c r="E341" s="61"/>
      <c r="F341" s="61"/>
      <c r="G341" s="61"/>
      <c r="H341" s="61"/>
      <c r="I341" s="61"/>
      <c r="J341" s="62"/>
    </row>
    <row r="342" spans="1:10" s="18" customFormat="1" ht="128.25" customHeight="1" x14ac:dyDescent="0.25">
      <c r="A342" s="103"/>
      <c r="B342" s="67" t="s">
        <v>288</v>
      </c>
      <c r="C342" s="67"/>
      <c r="D342" s="67"/>
      <c r="E342" s="67"/>
      <c r="F342" s="67"/>
      <c r="G342" s="67"/>
      <c r="H342" s="67"/>
      <c r="I342" s="67"/>
      <c r="J342" s="67"/>
    </row>
    <row r="343" spans="1:10" s="18" customFormat="1" ht="57.75" customHeight="1" x14ac:dyDescent="0.25">
      <c r="A343" s="103"/>
      <c r="B343" s="104" t="s">
        <v>427</v>
      </c>
      <c r="C343" s="66" t="s">
        <v>293</v>
      </c>
      <c r="D343" s="66"/>
      <c r="E343" s="66"/>
      <c r="F343" s="66"/>
      <c r="G343" s="66"/>
      <c r="H343" s="66"/>
      <c r="I343" s="66"/>
      <c r="J343" s="66"/>
    </row>
    <row r="344" spans="1:10" s="18" customFormat="1" ht="45.75" x14ac:dyDescent="0.25">
      <c r="A344" s="103"/>
      <c r="B344" s="104"/>
      <c r="C344" s="38" t="s">
        <v>4</v>
      </c>
      <c r="D344" s="22">
        <f t="shared" ref="D344:E352" si="157">SUM(D345:D348)</f>
        <v>137369.01999999999</v>
      </c>
      <c r="E344" s="21">
        <f t="shared" si="157"/>
        <v>137369.01999999999</v>
      </c>
      <c r="F344" s="21"/>
      <c r="G344" s="21">
        <f t="shared" ref="G344" si="158">SUM(G345:G348)</f>
        <v>0</v>
      </c>
      <c r="H344" s="21"/>
      <c r="I344" s="21">
        <f t="shared" ref="I344" si="159">SUM(I345:I348)</f>
        <v>0</v>
      </c>
      <c r="J344" s="21"/>
    </row>
    <row r="345" spans="1:10" s="18" customFormat="1" ht="45.75" x14ac:dyDescent="0.25">
      <c r="A345" s="103"/>
      <c r="B345" s="104"/>
      <c r="C345" s="38" t="s">
        <v>0</v>
      </c>
      <c r="D345" s="22"/>
      <c r="E345" s="21"/>
      <c r="F345" s="21"/>
      <c r="G345" s="21"/>
      <c r="H345" s="21"/>
      <c r="I345" s="21"/>
      <c r="J345" s="21"/>
    </row>
    <row r="346" spans="1:10" s="18" customFormat="1" ht="45.75" x14ac:dyDescent="0.25">
      <c r="A346" s="103"/>
      <c r="B346" s="104"/>
      <c r="C346" s="38" t="s">
        <v>1</v>
      </c>
      <c r="D346" s="22">
        <f t="shared" ref="D346:D347" si="160">E346+G346+I346</f>
        <v>135995.32999999999</v>
      </c>
      <c r="E346" s="21">
        <v>135995.32999999999</v>
      </c>
      <c r="F346" s="21"/>
      <c r="G346" s="21"/>
      <c r="H346" s="21"/>
      <c r="I346" s="21"/>
      <c r="J346" s="21"/>
    </row>
    <row r="347" spans="1:10" s="18" customFormat="1" ht="45.75" x14ac:dyDescent="0.25">
      <c r="A347" s="103"/>
      <c r="B347" s="104"/>
      <c r="C347" s="38" t="s">
        <v>2</v>
      </c>
      <c r="D347" s="22">
        <f t="shared" si="160"/>
        <v>1373.69</v>
      </c>
      <c r="E347" s="21">
        <v>1373.69</v>
      </c>
      <c r="F347" s="21"/>
      <c r="G347" s="21"/>
      <c r="H347" s="21"/>
      <c r="I347" s="21"/>
      <c r="J347" s="21"/>
    </row>
    <row r="348" spans="1:10" s="18" customFormat="1" ht="45.75" x14ac:dyDescent="0.25">
      <c r="A348" s="103"/>
      <c r="B348" s="104"/>
      <c r="C348" s="38" t="s">
        <v>3</v>
      </c>
      <c r="D348" s="22"/>
      <c r="E348" s="21"/>
      <c r="F348" s="21"/>
      <c r="G348" s="21"/>
      <c r="H348" s="21"/>
      <c r="I348" s="21"/>
      <c r="J348" s="21"/>
    </row>
    <row r="349" spans="1:10" s="18" customFormat="1" ht="45.75" x14ac:dyDescent="0.25">
      <c r="A349" s="60" t="s">
        <v>13</v>
      </c>
      <c r="B349" s="61"/>
      <c r="C349" s="61"/>
      <c r="D349" s="61"/>
      <c r="E349" s="61"/>
      <c r="F349" s="61"/>
      <c r="G349" s="61"/>
      <c r="H349" s="61"/>
      <c r="I349" s="61"/>
      <c r="J349" s="62"/>
    </row>
    <row r="350" spans="1:10" s="18" customFormat="1" ht="108.75" customHeight="1" x14ac:dyDescent="0.25">
      <c r="A350" s="103"/>
      <c r="B350" s="67" t="s">
        <v>288</v>
      </c>
      <c r="C350" s="67"/>
      <c r="D350" s="67"/>
      <c r="E350" s="67"/>
      <c r="F350" s="67"/>
      <c r="G350" s="67"/>
      <c r="H350" s="67"/>
      <c r="I350" s="67"/>
      <c r="J350" s="67"/>
    </row>
    <row r="351" spans="1:10" s="18" customFormat="1" ht="69.75" customHeight="1" x14ac:dyDescent="0.25">
      <c r="A351" s="103"/>
      <c r="B351" s="104" t="s">
        <v>275</v>
      </c>
      <c r="C351" s="66" t="s">
        <v>294</v>
      </c>
      <c r="D351" s="66"/>
      <c r="E351" s="66"/>
      <c r="F351" s="66"/>
      <c r="G351" s="66"/>
      <c r="H351" s="66"/>
      <c r="I351" s="66"/>
      <c r="J351" s="66"/>
    </row>
    <row r="352" spans="1:10" s="18" customFormat="1" ht="45.75" x14ac:dyDescent="0.25">
      <c r="A352" s="103"/>
      <c r="B352" s="104"/>
      <c r="C352" s="38" t="s">
        <v>4</v>
      </c>
      <c r="D352" s="22">
        <f t="shared" si="157"/>
        <v>104231.22</v>
      </c>
      <c r="E352" s="21">
        <f t="shared" si="157"/>
        <v>104231.22</v>
      </c>
      <c r="F352" s="21"/>
      <c r="G352" s="21">
        <f t="shared" ref="G352" si="161">SUM(G353:G356)</f>
        <v>0</v>
      </c>
      <c r="H352" s="21"/>
      <c r="I352" s="21">
        <f t="shared" ref="I352" si="162">SUM(I353:I356)</f>
        <v>0</v>
      </c>
      <c r="J352" s="21"/>
    </row>
    <row r="353" spans="1:10" s="18" customFormat="1" ht="45.75" x14ac:dyDescent="0.25">
      <c r="A353" s="103"/>
      <c r="B353" s="104"/>
      <c r="C353" s="38" t="s">
        <v>0</v>
      </c>
      <c r="D353" s="22"/>
      <c r="E353" s="21"/>
      <c r="F353" s="21"/>
      <c r="G353" s="21"/>
      <c r="H353" s="21"/>
      <c r="I353" s="21"/>
      <c r="J353" s="21"/>
    </row>
    <row r="354" spans="1:10" s="18" customFormat="1" ht="45.75" x14ac:dyDescent="0.25">
      <c r="A354" s="103"/>
      <c r="B354" s="104"/>
      <c r="C354" s="38" t="s">
        <v>1</v>
      </c>
      <c r="D354" s="22">
        <f t="shared" ref="D354:D355" si="163">E354+G354+I354</f>
        <v>103188.91</v>
      </c>
      <c r="E354" s="21">
        <v>103188.91</v>
      </c>
      <c r="F354" s="21"/>
      <c r="G354" s="21"/>
      <c r="H354" s="21"/>
      <c r="I354" s="21"/>
      <c r="J354" s="21"/>
    </row>
    <row r="355" spans="1:10" s="18" customFormat="1" ht="45.75" x14ac:dyDescent="0.25">
      <c r="A355" s="103"/>
      <c r="B355" s="104"/>
      <c r="C355" s="38" t="s">
        <v>2</v>
      </c>
      <c r="D355" s="22">
        <f t="shared" si="163"/>
        <v>1042.31</v>
      </c>
      <c r="E355" s="21">
        <v>1042.31</v>
      </c>
      <c r="F355" s="21"/>
      <c r="G355" s="21"/>
      <c r="H355" s="21"/>
      <c r="I355" s="21"/>
      <c r="J355" s="21"/>
    </row>
    <row r="356" spans="1:10" s="18" customFormat="1" ht="45.75" x14ac:dyDescent="0.25">
      <c r="A356" s="103"/>
      <c r="B356" s="104"/>
      <c r="C356" s="38" t="s">
        <v>3</v>
      </c>
      <c r="D356" s="22"/>
      <c r="E356" s="21"/>
      <c r="F356" s="21"/>
      <c r="G356" s="21"/>
      <c r="H356" s="21"/>
      <c r="I356" s="21"/>
      <c r="J356" s="21"/>
    </row>
    <row r="357" spans="1:10" s="18" customFormat="1" ht="45.75" x14ac:dyDescent="0.25">
      <c r="A357" s="60" t="s">
        <v>13</v>
      </c>
      <c r="B357" s="61"/>
      <c r="C357" s="61"/>
      <c r="D357" s="61"/>
      <c r="E357" s="61"/>
      <c r="F357" s="61"/>
      <c r="G357" s="61"/>
      <c r="H357" s="61"/>
      <c r="I357" s="61"/>
      <c r="J357" s="62"/>
    </row>
    <row r="358" spans="1:10" s="18" customFormat="1" ht="116.25" customHeight="1" x14ac:dyDescent="0.25">
      <c r="A358" s="103"/>
      <c r="B358" s="67" t="s">
        <v>288</v>
      </c>
      <c r="C358" s="67"/>
      <c r="D358" s="67"/>
      <c r="E358" s="67"/>
      <c r="F358" s="67"/>
      <c r="G358" s="67"/>
      <c r="H358" s="67"/>
      <c r="I358" s="67"/>
      <c r="J358" s="67"/>
    </row>
    <row r="359" spans="1:10" s="18" customFormat="1" ht="45" x14ac:dyDescent="0.25">
      <c r="A359" s="103"/>
      <c r="B359" s="104" t="s">
        <v>428</v>
      </c>
      <c r="C359" s="66" t="s">
        <v>295</v>
      </c>
      <c r="D359" s="66"/>
      <c r="E359" s="66"/>
      <c r="F359" s="66"/>
      <c r="G359" s="66"/>
      <c r="H359" s="66"/>
      <c r="I359" s="66"/>
      <c r="J359" s="66"/>
    </row>
    <row r="360" spans="1:10" s="18" customFormat="1" ht="45.75" x14ac:dyDescent="0.25">
      <c r="A360" s="103"/>
      <c r="B360" s="104"/>
      <c r="C360" s="38" t="s">
        <v>4</v>
      </c>
      <c r="D360" s="22">
        <f t="shared" ref="D360:E360" si="164">SUM(D361:D364)</f>
        <v>218308.03999999998</v>
      </c>
      <c r="E360" s="21">
        <f t="shared" si="164"/>
        <v>218308.03999999998</v>
      </c>
      <c r="F360" s="21"/>
      <c r="G360" s="21">
        <f t="shared" ref="G360" si="165">SUM(G361:G364)</f>
        <v>0</v>
      </c>
      <c r="H360" s="21"/>
      <c r="I360" s="21">
        <f t="shared" ref="I360" si="166">SUM(I361:I364)</f>
        <v>0</v>
      </c>
      <c r="J360" s="21"/>
    </row>
    <row r="361" spans="1:10" s="18" customFormat="1" ht="45.75" x14ac:dyDescent="0.25">
      <c r="A361" s="103"/>
      <c r="B361" s="104"/>
      <c r="C361" s="38" t="s">
        <v>0</v>
      </c>
      <c r="D361" s="22"/>
      <c r="E361" s="21"/>
      <c r="F361" s="21"/>
      <c r="G361" s="21"/>
      <c r="H361" s="21"/>
      <c r="I361" s="21"/>
      <c r="J361" s="21"/>
    </row>
    <row r="362" spans="1:10" s="18" customFormat="1" ht="45.75" x14ac:dyDescent="0.25">
      <c r="A362" s="103"/>
      <c r="B362" s="104"/>
      <c r="C362" s="38" t="s">
        <v>1</v>
      </c>
      <c r="D362" s="22">
        <f t="shared" ref="D362:D363" si="167">E362+G362+I362</f>
        <v>216124.96</v>
      </c>
      <c r="E362" s="21">
        <v>216124.96</v>
      </c>
      <c r="F362" s="21"/>
      <c r="G362" s="21"/>
      <c r="H362" s="21"/>
      <c r="I362" s="21"/>
      <c r="J362" s="21"/>
    </row>
    <row r="363" spans="1:10" s="18" customFormat="1" ht="45.75" x14ac:dyDescent="0.25">
      <c r="A363" s="103"/>
      <c r="B363" s="104"/>
      <c r="C363" s="38" t="s">
        <v>2</v>
      </c>
      <c r="D363" s="22">
        <f t="shared" si="167"/>
        <v>2183.08</v>
      </c>
      <c r="E363" s="21">
        <v>2183.08</v>
      </c>
      <c r="F363" s="21"/>
      <c r="G363" s="21"/>
      <c r="H363" s="21"/>
      <c r="I363" s="21"/>
      <c r="J363" s="21"/>
    </row>
    <row r="364" spans="1:10" s="18" customFormat="1" ht="45.75" x14ac:dyDescent="0.25">
      <c r="A364" s="103"/>
      <c r="B364" s="104"/>
      <c r="C364" s="38" t="s">
        <v>3</v>
      </c>
      <c r="D364" s="22"/>
      <c r="E364" s="21"/>
      <c r="F364" s="21"/>
      <c r="G364" s="21"/>
      <c r="H364" s="21"/>
      <c r="I364" s="21"/>
      <c r="J364" s="21"/>
    </row>
    <row r="365" spans="1:10" s="18" customFormat="1" ht="45.75" x14ac:dyDescent="0.25">
      <c r="A365" s="60" t="s">
        <v>13</v>
      </c>
      <c r="B365" s="61"/>
      <c r="C365" s="61"/>
      <c r="D365" s="61"/>
      <c r="E365" s="61"/>
      <c r="F365" s="61"/>
      <c r="G365" s="61"/>
      <c r="H365" s="61"/>
      <c r="I365" s="61"/>
      <c r="J365" s="62"/>
    </row>
    <row r="366" spans="1:10" s="18" customFormat="1" ht="120.75" customHeight="1" x14ac:dyDescent="0.25">
      <c r="A366" s="103"/>
      <c r="B366" s="67" t="s">
        <v>288</v>
      </c>
      <c r="C366" s="67"/>
      <c r="D366" s="67"/>
      <c r="E366" s="67"/>
      <c r="F366" s="67"/>
      <c r="G366" s="67"/>
      <c r="H366" s="67"/>
      <c r="I366" s="67"/>
      <c r="J366" s="67"/>
    </row>
    <row r="367" spans="1:10" s="18" customFormat="1" ht="117.75" customHeight="1" x14ac:dyDescent="0.25">
      <c r="A367" s="103"/>
      <c r="B367" s="104" t="s">
        <v>429</v>
      </c>
      <c r="C367" s="66" t="s">
        <v>296</v>
      </c>
      <c r="D367" s="66"/>
      <c r="E367" s="66"/>
      <c r="F367" s="66"/>
      <c r="G367" s="66"/>
      <c r="H367" s="66"/>
      <c r="I367" s="66"/>
      <c r="J367" s="66"/>
    </row>
    <row r="368" spans="1:10" s="18" customFormat="1" ht="45.75" x14ac:dyDescent="0.25">
      <c r="A368" s="103"/>
      <c r="B368" s="104"/>
      <c r="C368" s="38" t="s">
        <v>4</v>
      </c>
      <c r="D368" s="22">
        <f t="shared" ref="D368:E368" si="168">SUM(D369:D372)</f>
        <v>390140.23000000004</v>
      </c>
      <c r="E368" s="21">
        <f t="shared" si="168"/>
        <v>390140.23000000004</v>
      </c>
      <c r="F368" s="21"/>
      <c r="G368" s="21">
        <f t="shared" ref="G368" si="169">SUM(G369:G372)</f>
        <v>0</v>
      </c>
      <c r="H368" s="21"/>
      <c r="I368" s="21">
        <f t="shared" ref="I368" si="170">SUM(I369:I372)</f>
        <v>0</v>
      </c>
      <c r="J368" s="21"/>
    </row>
    <row r="369" spans="1:10" s="18" customFormat="1" ht="45.75" x14ac:dyDescent="0.25">
      <c r="A369" s="103"/>
      <c r="B369" s="104"/>
      <c r="C369" s="38" t="s">
        <v>0</v>
      </c>
      <c r="D369" s="22"/>
      <c r="E369" s="21"/>
      <c r="F369" s="21"/>
      <c r="G369" s="21"/>
      <c r="H369" s="21"/>
      <c r="I369" s="21"/>
      <c r="J369" s="21"/>
    </row>
    <row r="370" spans="1:10" s="18" customFormat="1" ht="45.75" x14ac:dyDescent="0.25">
      <c r="A370" s="103"/>
      <c r="B370" s="104"/>
      <c r="C370" s="38" t="s">
        <v>1</v>
      </c>
      <c r="D370" s="22">
        <f t="shared" ref="D370:D371" si="171">E370+G370+I370</f>
        <v>386238.83</v>
      </c>
      <c r="E370" s="21">
        <v>386238.83</v>
      </c>
      <c r="F370" s="21"/>
      <c r="G370" s="21"/>
      <c r="H370" s="21"/>
      <c r="I370" s="21"/>
      <c r="J370" s="21"/>
    </row>
    <row r="371" spans="1:10" s="18" customFormat="1" ht="45.75" x14ac:dyDescent="0.25">
      <c r="A371" s="103"/>
      <c r="B371" s="104"/>
      <c r="C371" s="38" t="s">
        <v>2</v>
      </c>
      <c r="D371" s="22">
        <f t="shared" si="171"/>
        <v>3901.4</v>
      </c>
      <c r="E371" s="21">
        <v>3901.4</v>
      </c>
      <c r="F371" s="21"/>
      <c r="G371" s="21"/>
      <c r="H371" s="21"/>
      <c r="I371" s="21"/>
      <c r="J371" s="21"/>
    </row>
    <row r="372" spans="1:10" s="18" customFormat="1" ht="45.75" x14ac:dyDescent="0.25">
      <c r="A372" s="103"/>
      <c r="B372" s="104"/>
      <c r="C372" s="38" t="s">
        <v>3</v>
      </c>
      <c r="D372" s="22"/>
      <c r="E372" s="21"/>
      <c r="F372" s="21"/>
      <c r="G372" s="21"/>
      <c r="H372" s="21"/>
      <c r="I372" s="21"/>
      <c r="J372" s="21"/>
    </row>
    <row r="373" spans="1:10" s="18" customFormat="1" ht="45.75" hidden="1" x14ac:dyDescent="0.25">
      <c r="A373" s="60"/>
      <c r="B373" s="61"/>
      <c r="C373" s="61"/>
      <c r="D373" s="61"/>
      <c r="E373" s="61"/>
      <c r="F373" s="61"/>
      <c r="G373" s="61"/>
      <c r="H373" s="61"/>
      <c r="I373" s="61"/>
      <c r="J373" s="62"/>
    </row>
    <row r="374" spans="1:10" s="18" customFormat="1" ht="45" hidden="1" x14ac:dyDescent="0.25">
      <c r="A374" s="91" t="s">
        <v>36</v>
      </c>
      <c r="B374" s="127" t="s">
        <v>332</v>
      </c>
      <c r="C374" s="127"/>
      <c r="D374" s="127"/>
      <c r="E374" s="127"/>
      <c r="F374" s="127"/>
      <c r="G374" s="127"/>
      <c r="H374" s="127"/>
      <c r="I374" s="127"/>
      <c r="J374" s="127"/>
    </row>
    <row r="375" spans="1:10" s="18" customFormat="1" ht="45" hidden="1" x14ac:dyDescent="0.6">
      <c r="A375" s="91"/>
      <c r="B375" s="92" t="s">
        <v>4</v>
      </c>
      <c r="C375" s="92"/>
      <c r="D375" s="17">
        <f t="shared" ref="D375:J375" si="172">SUM(D376:D379)</f>
        <v>0</v>
      </c>
      <c r="E375" s="17">
        <f t="shared" si="172"/>
        <v>0</v>
      </c>
      <c r="F375" s="17">
        <f t="shared" si="172"/>
        <v>0</v>
      </c>
      <c r="G375" s="17">
        <f t="shared" si="172"/>
        <v>0</v>
      </c>
      <c r="H375" s="17">
        <f t="shared" si="172"/>
        <v>0</v>
      </c>
      <c r="I375" s="17">
        <f t="shared" si="172"/>
        <v>0</v>
      </c>
      <c r="J375" s="17">
        <f t="shared" si="172"/>
        <v>0</v>
      </c>
    </row>
    <row r="376" spans="1:10" s="18" customFormat="1" ht="45" hidden="1" x14ac:dyDescent="0.6">
      <c r="A376" s="91"/>
      <c r="B376" s="92" t="s">
        <v>0</v>
      </c>
      <c r="C376" s="92"/>
      <c r="D376" s="17"/>
      <c r="E376" s="17"/>
      <c r="F376" s="17"/>
      <c r="G376" s="17"/>
      <c r="H376" s="17"/>
      <c r="I376" s="17"/>
      <c r="J376" s="17"/>
    </row>
    <row r="377" spans="1:10" s="18" customFormat="1" ht="45" hidden="1" x14ac:dyDescent="0.6">
      <c r="A377" s="91"/>
      <c r="B377" s="92" t="s">
        <v>1</v>
      </c>
      <c r="C377" s="92"/>
      <c r="D377" s="17">
        <f>E377+G377+I377</f>
        <v>0</v>
      </c>
      <c r="E377" s="17"/>
      <c r="F377" s="17"/>
      <c r="G377" s="17"/>
      <c r="H377" s="17"/>
      <c r="I377" s="17"/>
      <c r="J377" s="17"/>
    </row>
    <row r="378" spans="1:10" s="18" customFormat="1" ht="45" hidden="1" x14ac:dyDescent="0.6">
      <c r="A378" s="91"/>
      <c r="B378" s="92" t="s">
        <v>2</v>
      </c>
      <c r="C378" s="92"/>
      <c r="D378" s="17"/>
      <c r="E378" s="17"/>
      <c r="F378" s="17"/>
      <c r="G378" s="17"/>
      <c r="H378" s="17"/>
      <c r="I378" s="17"/>
      <c r="J378" s="17"/>
    </row>
    <row r="379" spans="1:10" s="18" customFormat="1" ht="45" hidden="1" x14ac:dyDescent="0.6">
      <c r="A379" s="91"/>
      <c r="B379" s="92" t="s">
        <v>3</v>
      </c>
      <c r="C379" s="92"/>
      <c r="D379" s="17"/>
      <c r="E379" s="17"/>
      <c r="F379" s="17"/>
      <c r="G379" s="17"/>
      <c r="H379" s="17"/>
      <c r="I379" s="17"/>
      <c r="J379" s="17"/>
    </row>
    <row r="380" spans="1:10" s="18" customFormat="1" ht="45.75" x14ac:dyDescent="0.25">
      <c r="A380" s="60"/>
      <c r="B380" s="61"/>
      <c r="C380" s="61"/>
      <c r="D380" s="61"/>
      <c r="E380" s="61"/>
      <c r="F380" s="61"/>
      <c r="G380" s="61"/>
      <c r="H380" s="61"/>
      <c r="I380" s="61"/>
      <c r="J380" s="62"/>
    </row>
    <row r="381" spans="1:10" s="18" customFormat="1" ht="45" x14ac:dyDescent="0.25">
      <c r="A381" s="91" t="s">
        <v>36</v>
      </c>
      <c r="B381" s="127" t="s">
        <v>65</v>
      </c>
      <c r="C381" s="127"/>
      <c r="D381" s="127"/>
      <c r="E381" s="127"/>
      <c r="F381" s="127"/>
      <c r="G381" s="127"/>
      <c r="H381" s="127"/>
      <c r="I381" s="127"/>
      <c r="J381" s="127"/>
    </row>
    <row r="382" spans="1:10" s="18" customFormat="1" ht="75" customHeight="1" x14ac:dyDescent="0.6">
      <c r="A382" s="91"/>
      <c r="B382" s="92" t="s">
        <v>4</v>
      </c>
      <c r="C382" s="92"/>
      <c r="D382" s="17">
        <f>SUM(D383:D386)</f>
        <v>7851905.6280929996</v>
      </c>
      <c r="E382" s="17">
        <f t="shared" ref="E382:H382" si="173">SUM(E383:E386)</f>
        <v>2506197.878093</v>
      </c>
      <c r="F382" s="17">
        <f t="shared" si="173"/>
        <v>0</v>
      </c>
      <c r="G382" s="17">
        <f t="shared" si="173"/>
        <v>2798412.5919999997</v>
      </c>
      <c r="H382" s="17">
        <f t="shared" si="173"/>
        <v>0</v>
      </c>
      <c r="I382" s="17">
        <f>SUM(I383:I386)</f>
        <v>2547295.1579999998</v>
      </c>
      <c r="J382" s="17">
        <f>SUM(J383:J386)</f>
        <v>0</v>
      </c>
    </row>
    <row r="383" spans="1:10" s="18" customFormat="1" ht="45" x14ac:dyDescent="0.6">
      <c r="A383" s="91"/>
      <c r="B383" s="92" t="s">
        <v>0</v>
      </c>
      <c r="C383" s="92"/>
      <c r="D383" s="17">
        <f>E383+G383+I383</f>
        <v>0</v>
      </c>
      <c r="E383" s="17">
        <f>E391+E399+E407+E415+E423+E431+E439+E447+E455+E463+E471+E479+E487+E495+E503+E511+E519+E527+E535+E543+E551+E559+E567+E575+E583+E591+E599+E607+E615+E623+E631+E639</f>
        <v>0</v>
      </c>
      <c r="F383" s="17">
        <f t="shared" ref="F383:J383" si="174">F391+F399+F407+F415+F423+F431+F439+F447+F455+F463+F471+F479+F487+F495+F503+F511+F519+F527+F535+F543+F551+F559+F567+F575+F583+F591+F599+F607+F615+F623+F631+F639</f>
        <v>0</v>
      </c>
      <c r="G383" s="17">
        <f t="shared" si="174"/>
        <v>0</v>
      </c>
      <c r="H383" s="17">
        <f t="shared" si="174"/>
        <v>0</v>
      </c>
      <c r="I383" s="17">
        <f t="shared" si="174"/>
        <v>0</v>
      </c>
      <c r="J383" s="17">
        <f t="shared" si="174"/>
        <v>0</v>
      </c>
    </row>
    <row r="384" spans="1:10" s="18" customFormat="1" ht="45" x14ac:dyDescent="0.6">
      <c r="A384" s="91"/>
      <c r="B384" s="92" t="s">
        <v>1</v>
      </c>
      <c r="C384" s="92"/>
      <c r="D384" s="17">
        <f t="shared" ref="D384:D386" si="175">E384+G384+I384</f>
        <v>7664231.2309890902</v>
      </c>
      <c r="E384" s="17">
        <f>E392+E400+E408+E416+E424+E432+E440+E448+E456+E464+E472+E480+E488+E496+E504+E512+E520+E528+E536+E544+E552+E560+E568+E576+E584+E592+E600+E608+E616+E624+E632+E640</f>
        <v>2447629.1788881817</v>
      </c>
      <c r="F384" s="17">
        <f t="shared" ref="F384:J386" si="176">F392+F400+F408+F416+F424+F432+F440+F448+F456+F464+F472+F480+F488+F496+F504+F512+F520+F528+F536+F544+F552+F560+F568+F576+F584+F592+F600+F608+F616+F624+F632+F640</f>
        <v>0</v>
      </c>
      <c r="G384" s="17">
        <f t="shared" si="176"/>
        <v>2751109.3167372723</v>
      </c>
      <c r="H384" s="17">
        <f t="shared" si="176"/>
        <v>0</v>
      </c>
      <c r="I384" s="17">
        <f t="shared" si="176"/>
        <v>2465492.7353636362</v>
      </c>
      <c r="J384" s="17">
        <f t="shared" si="176"/>
        <v>0</v>
      </c>
    </row>
    <row r="385" spans="1:10" s="18" customFormat="1" ht="45" x14ac:dyDescent="0.6">
      <c r="A385" s="91"/>
      <c r="B385" s="92" t="s">
        <v>2</v>
      </c>
      <c r="C385" s="92"/>
      <c r="D385" s="17">
        <f t="shared" si="175"/>
        <v>187674.39710390908</v>
      </c>
      <c r="E385" s="17">
        <f>E393+E401+E409+E417+E425+E433+E441+E449+E457+E465+E473+E481+E489+E497+E505+E513+E521+E529+E537+E545+E553+E561+E569+E577+E585+E593+E601+E609+E617+E625+E633+E641</f>
        <v>58568.699204818186</v>
      </c>
      <c r="F385" s="17">
        <f t="shared" si="176"/>
        <v>0</v>
      </c>
      <c r="G385" s="17">
        <f t="shared" si="176"/>
        <v>47303.275262727271</v>
      </c>
      <c r="H385" s="17">
        <f t="shared" si="176"/>
        <v>0</v>
      </c>
      <c r="I385" s="17">
        <f t="shared" si="176"/>
        <v>81802.422636363626</v>
      </c>
      <c r="J385" s="17">
        <f t="shared" si="176"/>
        <v>0</v>
      </c>
    </row>
    <row r="386" spans="1:10" s="18" customFormat="1" ht="45" x14ac:dyDescent="0.6">
      <c r="A386" s="91"/>
      <c r="B386" s="92" t="s">
        <v>3</v>
      </c>
      <c r="C386" s="92"/>
      <c r="D386" s="17">
        <f t="shared" si="175"/>
        <v>0</v>
      </c>
      <c r="E386" s="17">
        <f>E394+E402+E410+E418+E426+E434+E442+E450+E458+E466+E474+E482+E490+E498+E506+E514+E522+E530+E538+E546+E554+E562+E570+E578+E586+E594+E602+E610+E618+E626+E634+E642</f>
        <v>0</v>
      </c>
      <c r="F386" s="17">
        <f t="shared" si="176"/>
        <v>0</v>
      </c>
      <c r="G386" s="17">
        <f t="shared" si="176"/>
        <v>0</v>
      </c>
      <c r="H386" s="17">
        <f t="shared" si="176"/>
        <v>0</v>
      </c>
      <c r="I386" s="17">
        <f t="shared" si="176"/>
        <v>0</v>
      </c>
      <c r="J386" s="17">
        <f t="shared" si="176"/>
        <v>0</v>
      </c>
    </row>
    <row r="387" spans="1:10" s="18" customFormat="1" ht="45.75" x14ac:dyDescent="0.25">
      <c r="A387" s="60" t="s">
        <v>40</v>
      </c>
      <c r="B387" s="61"/>
      <c r="C387" s="61"/>
      <c r="D387" s="61"/>
      <c r="E387" s="61"/>
      <c r="F387" s="61"/>
      <c r="G387" s="61"/>
      <c r="H387" s="61"/>
      <c r="I387" s="61"/>
      <c r="J387" s="62"/>
    </row>
    <row r="388" spans="1:10" s="18" customFormat="1" ht="128.25" customHeight="1" x14ac:dyDescent="0.25">
      <c r="A388" s="93"/>
      <c r="B388" s="57" t="s">
        <v>67</v>
      </c>
      <c r="C388" s="58"/>
      <c r="D388" s="58"/>
      <c r="E388" s="58"/>
      <c r="F388" s="58"/>
      <c r="G388" s="58"/>
      <c r="H388" s="58"/>
      <c r="I388" s="58"/>
      <c r="J388" s="59"/>
    </row>
    <row r="389" spans="1:10" s="18" customFormat="1" ht="100.5" customHeight="1" x14ac:dyDescent="0.25">
      <c r="A389" s="94"/>
      <c r="B389" s="51" t="s">
        <v>430</v>
      </c>
      <c r="C389" s="54" t="s">
        <v>358</v>
      </c>
      <c r="D389" s="55"/>
      <c r="E389" s="55"/>
      <c r="F389" s="55"/>
      <c r="G389" s="55"/>
      <c r="H389" s="55"/>
      <c r="I389" s="55"/>
      <c r="J389" s="56"/>
    </row>
    <row r="390" spans="1:10" s="18" customFormat="1" ht="45.75" x14ac:dyDescent="0.25">
      <c r="A390" s="94"/>
      <c r="B390" s="52"/>
      <c r="C390" s="38" t="s">
        <v>4</v>
      </c>
      <c r="D390" s="22">
        <f>SUM(D391:D394)</f>
        <v>16000</v>
      </c>
      <c r="E390" s="21">
        <f t="shared" ref="E390:G390" si="177">SUM(E391:E394)</f>
        <v>16000</v>
      </c>
      <c r="F390" s="21">
        <f t="shared" si="177"/>
        <v>0</v>
      </c>
      <c r="G390" s="21">
        <f t="shared" si="177"/>
        <v>0</v>
      </c>
      <c r="H390" s="21"/>
      <c r="I390" s="21"/>
      <c r="J390" s="21"/>
    </row>
    <row r="391" spans="1:10" s="18" customFormat="1" ht="45.75" x14ac:dyDescent="0.25">
      <c r="A391" s="94"/>
      <c r="B391" s="52"/>
      <c r="C391" s="38" t="s">
        <v>0</v>
      </c>
      <c r="D391" s="22">
        <f>E391+G391+I391</f>
        <v>0</v>
      </c>
      <c r="E391" s="21"/>
      <c r="F391" s="21"/>
      <c r="G391" s="21"/>
      <c r="H391" s="21"/>
      <c r="I391" s="21"/>
      <c r="J391" s="21"/>
    </row>
    <row r="392" spans="1:10" s="18" customFormat="1" ht="45.75" x14ac:dyDescent="0.25">
      <c r="A392" s="94"/>
      <c r="B392" s="52"/>
      <c r="C392" s="38" t="s">
        <v>1</v>
      </c>
      <c r="D392" s="22">
        <f>E392+G392+I392</f>
        <v>16000</v>
      </c>
      <c r="E392" s="21">
        <v>16000</v>
      </c>
      <c r="F392" s="21">
        <v>0</v>
      </c>
      <c r="G392" s="21">
        <v>0</v>
      </c>
      <c r="H392" s="21">
        <v>0</v>
      </c>
      <c r="I392" s="21">
        <v>0</v>
      </c>
      <c r="J392" s="21">
        <v>0</v>
      </c>
    </row>
    <row r="393" spans="1:10" s="18" customFormat="1" ht="45.75" x14ac:dyDescent="0.25">
      <c r="A393" s="94"/>
      <c r="B393" s="52"/>
      <c r="C393" s="38" t="s">
        <v>2</v>
      </c>
      <c r="D393" s="22">
        <f>E393+G393+I393</f>
        <v>0</v>
      </c>
      <c r="E393" s="21"/>
      <c r="F393" s="21"/>
      <c r="G393" s="21"/>
      <c r="H393" s="21"/>
      <c r="I393" s="21"/>
      <c r="J393" s="21"/>
    </row>
    <row r="394" spans="1:10" s="18" customFormat="1" ht="43.5" customHeight="1" x14ac:dyDescent="0.25">
      <c r="A394" s="95"/>
      <c r="B394" s="53"/>
      <c r="C394" s="38" t="s">
        <v>3</v>
      </c>
      <c r="D394" s="22">
        <f>E394+G394+I394</f>
        <v>0</v>
      </c>
      <c r="E394" s="21"/>
      <c r="F394" s="21"/>
      <c r="G394" s="21"/>
      <c r="H394" s="21"/>
      <c r="I394" s="21"/>
      <c r="J394" s="21"/>
    </row>
    <row r="395" spans="1:10" s="18" customFormat="1" ht="45.75" x14ac:dyDescent="0.25">
      <c r="A395" s="60" t="s">
        <v>40</v>
      </c>
      <c r="B395" s="61"/>
      <c r="C395" s="61"/>
      <c r="D395" s="61"/>
      <c r="E395" s="61"/>
      <c r="F395" s="61"/>
      <c r="G395" s="61"/>
      <c r="H395" s="61"/>
      <c r="I395" s="61"/>
      <c r="J395" s="62"/>
    </row>
    <row r="396" spans="1:10" s="18" customFormat="1" ht="111" customHeight="1" x14ac:dyDescent="0.25">
      <c r="A396" s="93"/>
      <c r="B396" s="57" t="s">
        <v>67</v>
      </c>
      <c r="C396" s="58"/>
      <c r="D396" s="58"/>
      <c r="E396" s="58"/>
      <c r="F396" s="58"/>
      <c r="G396" s="58"/>
      <c r="H396" s="58"/>
      <c r="I396" s="58"/>
      <c r="J396" s="59"/>
    </row>
    <row r="397" spans="1:10" s="18" customFormat="1" ht="93" customHeight="1" x14ac:dyDescent="0.25">
      <c r="A397" s="94"/>
      <c r="B397" s="51" t="s">
        <v>431</v>
      </c>
      <c r="C397" s="54" t="s">
        <v>340</v>
      </c>
      <c r="D397" s="55"/>
      <c r="E397" s="55"/>
      <c r="F397" s="55"/>
      <c r="G397" s="55"/>
      <c r="H397" s="55"/>
      <c r="I397" s="55"/>
      <c r="J397" s="56"/>
    </row>
    <row r="398" spans="1:10" s="18" customFormat="1" ht="45.75" x14ac:dyDescent="0.25">
      <c r="A398" s="94"/>
      <c r="B398" s="52"/>
      <c r="C398" s="38" t="s">
        <v>4</v>
      </c>
      <c r="D398" s="22">
        <f>SUM(D399:D402)</f>
        <v>384577.80499999999</v>
      </c>
      <c r="E398" s="21">
        <f t="shared" ref="E398:G398" si="178">SUM(E399:E402)</f>
        <v>49806.016000000003</v>
      </c>
      <c r="F398" s="21">
        <f t="shared" si="178"/>
        <v>0</v>
      </c>
      <c r="G398" s="21">
        <f t="shared" si="178"/>
        <v>334771.78899999999</v>
      </c>
      <c r="H398" s="21"/>
      <c r="I398" s="21"/>
      <c r="J398" s="21"/>
    </row>
    <row r="399" spans="1:10" s="18" customFormat="1" ht="45.75" x14ac:dyDescent="0.25">
      <c r="A399" s="94"/>
      <c r="B399" s="52"/>
      <c r="C399" s="38" t="s">
        <v>0</v>
      </c>
      <c r="D399" s="22">
        <f>E399+G399+I399</f>
        <v>0</v>
      </c>
      <c r="E399" s="21"/>
      <c r="F399" s="21"/>
      <c r="G399" s="21"/>
      <c r="H399" s="21"/>
      <c r="I399" s="21"/>
      <c r="J399" s="21"/>
    </row>
    <row r="400" spans="1:10" s="18" customFormat="1" ht="45.75" x14ac:dyDescent="0.25">
      <c r="A400" s="94"/>
      <c r="B400" s="52"/>
      <c r="C400" s="38" t="s">
        <v>1</v>
      </c>
      <c r="D400" s="22">
        <f>E400+G400+I400</f>
        <v>384577.80499999999</v>
      </c>
      <c r="E400" s="21">
        <v>49806.016000000003</v>
      </c>
      <c r="F400" s="21">
        <v>0</v>
      </c>
      <c r="G400" s="21">
        <v>334771.78899999999</v>
      </c>
      <c r="H400" s="21">
        <v>0</v>
      </c>
      <c r="I400" s="21">
        <v>0</v>
      </c>
      <c r="J400" s="21">
        <v>0</v>
      </c>
    </row>
    <row r="401" spans="1:10" s="18" customFormat="1" ht="45.75" x14ac:dyDescent="0.25">
      <c r="A401" s="94"/>
      <c r="B401" s="52"/>
      <c r="C401" s="38" t="s">
        <v>2</v>
      </c>
      <c r="D401" s="22">
        <f>E401+G401+I401</f>
        <v>0</v>
      </c>
      <c r="E401" s="21"/>
      <c r="F401" s="21"/>
      <c r="G401" s="21"/>
      <c r="H401" s="21"/>
      <c r="I401" s="21"/>
      <c r="J401" s="21"/>
    </row>
    <row r="402" spans="1:10" s="18" customFormat="1" ht="52.5" customHeight="1" x14ac:dyDescent="0.25">
      <c r="A402" s="95"/>
      <c r="B402" s="53"/>
      <c r="C402" s="38" t="s">
        <v>3</v>
      </c>
      <c r="D402" s="22">
        <f>E402+G402+I402</f>
        <v>0</v>
      </c>
      <c r="E402" s="21"/>
      <c r="F402" s="21"/>
      <c r="G402" s="21"/>
      <c r="H402" s="21"/>
      <c r="I402" s="21"/>
      <c r="J402" s="21"/>
    </row>
    <row r="403" spans="1:10" s="18" customFormat="1" ht="45.75" x14ac:dyDescent="0.25">
      <c r="A403" s="60" t="s">
        <v>40</v>
      </c>
      <c r="B403" s="61"/>
      <c r="C403" s="61"/>
      <c r="D403" s="61"/>
      <c r="E403" s="61"/>
      <c r="F403" s="61"/>
      <c r="G403" s="61"/>
      <c r="H403" s="61"/>
      <c r="I403" s="61"/>
      <c r="J403" s="62"/>
    </row>
    <row r="404" spans="1:10" s="18" customFormat="1" ht="120.75" customHeight="1" x14ac:dyDescent="0.25">
      <c r="A404" s="93"/>
      <c r="B404" s="57" t="s">
        <v>67</v>
      </c>
      <c r="C404" s="58"/>
      <c r="D404" s="58"/>
      <c r="E404" s="58"/>
      <c r="F404" s="58"/>
      <c r="G404" s="58"/>
      <c r="H404" s="58"/>
      <c r="I404" s="58"/>
      <c r="J404" s="59"/>
    </row>
    <row r="405" spans="1:10" s="18" customFormat="1" ht="45" x14ac:dyDescent="0.25">
      <c r="A405" s="94"/>
      <c r="B405" s="51" t="s">
        <v>432</v>
      </c>
      <c r="C405" s="54" t="s">
        <v>359</v>
      </c>
      <c r="D405" s="55"/>
      <c r="E405" s="55"/>
      <c r="F405" s="55"/>
      <c r="G405" s="55"/>
      <c r="H405" s="55"/>
      <c r="I405" s="55"/>
      <c r="J405" s="56"/>
    </row>
    <row r="406" spans="1:10" s="18" customFormat="1" ht="45.75" x14ac:dyDescent="0.25">
      <c r="A406" s="94"/>
      <c r="B406" s="52"/>
      <c r="C406" s="38" t="s">
        <v>4</v>
      </c>
      <c r="D406" s="22">
        <f>SUM(D407:D410)</f>
        <v>401516.587</v>
      </c>
      <c r="E406" s="21">
        <f t="shared" ref="E406:G406" si="179">SUM(E407:E410)</f>
        <v>110000</v>
      </c>
      <c r="F406" s="21">
        <f t="shared" si="179"/>
        <v>0</v>
      </c>
      <c r="G406" s="21">
        <f t="shared" si="179"/>
        <v>291516.587</v>
      </c>
      <c r="H406" s="21"/>
      <c r="I406" s="21"/>
      <c r="J406" s="21"/>
    </row>
    <row r="407" spans="1:10" s="18" customFormat="1" ht="45.75" x14ac:dyDescent="0.25">
      <c r="A407" s="94"/>
      <c r="B407" s="52"/>
      <c r="C407" s="38" t="s">
        <v>0</v>
      </c>
      <c r="D407" s="22">
        <f>E407+G407+I407</f>
        <v>0</v>
      </c>
      <c r="E407" s="21"/>
      <c r="F407" s="21"/>
      <c r="G407" s="21"/>
      <c r="H407" s="21"/>
      <c r="I407" s="21"/>
      <c r="J407" s="21"/>
    </row>
    <row r="408" spans="1:10" s="18" customFormat="1" ht="45.75" x14ac:dyDescent="0.25">
      <c r="A408" s="94"/>
      <c r="B408" s="52"/>
      <c r="C408" s="38" t="s">
        <v>1</v>
      </c>
      <c r="D408" s="22">
        <f>E408+G408+I408</f>
        <v>401516.587</v>
      </c>
      <c r="E408" s="21">
        <v>110000</v>
      </c>
      <c r="F408" s="21">
        <v>0</v>
      </c>
      <c r="G408" s="21">
        <v>291516.587</v>
      </c>
      <c r="H408" s="21">
        <v>0</v>
      </c>
      <c r="I408" s="21">
        <v>0</v>
      </c>
      <c r="J408" s="21">
        <v>0</v>
      </c>
    </row>
    <row r="409" spans="1:10" s="18" customFormat="1" ht="45.75" x14ac:dyDescent="0.25">
      <c r="A409" s="94"/>
      <c r="B409" s="52"/>
      <c r="C409" s="38" t="s">
        <v>2</v>
      </c>
      <c r="D409" s="22">
        <f>E409+G409+I409</f>
        <v>0</v>
      </c>
      <c r="E409" s="21"/>
      <c r="F409" s="21"/>
      <c r="G409" s="21"/>
      <c r="H409" s="21"/>
      <c r="I409" s="21"/>
      <c r="J409" s="21"/>
    </row>
    <row r="410" spans="1:10" s="18" customFormat="1" ht="43.5" customHeight="1" x14ac:dyDescent="0.25">
      <c r="A410" s="95"/>
      <c r="B410" s="53"/>
      <c r="C410" s="38" t="s">
        <v>3</v>
      </c>
      <c r="D410" s="22">
        <f>E410+G410+I410</f>
        <v>0</v>
      </c>
      <c r="E410" s="21"/>
      <c r="F410" s="21"/>
      <c r="G410" s="21"/>
      <c r="H410" s="21"/>
      <c r="I410" s="21"/>
      <c r="J410" s="21"/>
    </row>
    <row r="411" spans="1:10" s="18" customFormat="1" ht="45.75" x14ac:dyDescent="0.25">
      <c r="A411" s="60" t="s">
        <v>40</v>
      </c>
      <c r="B411" s="61"/>
      <c r="C411" s="61"/>
      <c r="D411" s="61"/>
      <c r="E411" s="61"/>
      <c r="F411" s="61"/>
      <c r="G411" s="61"/>
      <c r="H411" s="61"/>
      <c r="I411" s="61"/>
      <c r="J411" s="62"/>
    </row>
    <row r="412" spans="1:10" s="18" customFormat="1" ht="110.25" customHeight="1" x14ac:dyDescent="0.25">
      <c r="A412" s="93"/>
      <c r="B412" s="57" t="s">
        <v>67</v>
      </c>
      <c r="C412" s="58"/>
      <c r="D412" s="58"/>
      <c r="E412" s="58"/>
      <c r="F412" s="58"/>
      <c r="G412" s="58"/>
      <c r="H412" s="58"/>
      <c r="I412" s="58"/>
      <c r="J412" s="59"/>
    </row>
    <row r="413" spans="1:10" s="18" customFormat="1" ht="105" customHeight="1" x14ac:dyDescent="0.25">
      <c r="A413" s="94"/>
      <c r="B413" s="51" t="s">
        <v>433</v>
      </c>
      <c r="C413" s="54" t="s">
        <v>360</v>
      </c>
      <c r="D413" s="55"/>
      <c r="E413" s="55"/>
      <c r="F413" s="55"/>
      <c r="G413" s="55"/>
      <c r="H413" s="55"/>
      <c r="I413" s="55"/>
      <c r="J413" s="56"/>
    </row>
    <row r="414" spans="1:10" s="18" customFormat="1" ht="45.75" x14ac:dyDescent="0.25">
      <c r="A414" s="94"/>
      <c r="B414" s="52"/>
      <c r="C414" s="38" t="s">
        <v>4</v>
      </c>
      <c r="D414" s="22">
        <f>SUM(D415:D418)</f>
        <v>197530.65399999998</v>
      </c>
      <c r="E414" s="21">
        <f t="shared" ref="E414:G414" si="180">SUM(E415:E418)</f>
        <v>96320.159</v>
      </c>
      <c r="F414" s="21">
        <f t="shared" si="180"/>
        <v>0</v>
      </c>
      <c r="G414" s="21">
        <f t="shared" si="180"/>
        <v>101210.495</v>
      </c>
      <c r="H414" s="21"/>
      <c r="I414" s="21"/>
      <c r="J414" s="21"/>
    </row>
    <row r="415" spans="1:10" s="18" customFormat="1" ht="45.75" x14ac:dyDescent="0.25">
      <c r="A415" s="94"/>
      <c r="B415" s="52"/>
      <c r="C415" s="38" t="s">
        <v>0</v>
      </c>
      <c r="D415" s="22">
        <f>E415+G415+I415</f>
        <v>0</v>
      </c>
      <c r="E415" s="21"/>
      <c r="F415" s="21"/>
      <c r="G415" s="21"/>
      <c r="H415" s="21"/>
      <c r="I415" s="21"/>
      <c r="J415" s="21"/>
    </row>
    <row r="416" spans="1:10" s="18" customFormat="1" ht="45.75" x14ac:dyDescent="0.25">
      <c r="A416" s="94"/>
      <c r="B416" s="52"/>
      <c r="C416" s="38" t="s">
        <v>1</v>
      </c>
      <c r="D416" s="22">
        <f>E416+G416+I416</f>
        <v>197530.65399999998</v>
      </c>
      <c r="E416" s="21">
        <v>96320.159</v>
      </c>
      <c r="F416" s="21">
        <v>0</v>
      </c>
      <c r="G416" s="21">
        <v>101210.495</v>
      </c>
      <c r="H416" s="21">
        <v>0</v>
      </c>
      <c r="I416" s="21">
        <v>0</v>
      </c>
      <c r="J416" s="21">
        <v>0</v>
      </c>
    </row>
    <row r="417" spans="1:10" s="18" customFormat="1" ht="45.75" x14ac:dyDescent="0.25">
      <c r="A417" s="94"/>
      <c r="B417" s="52"/>
      <c r="C417" s="38" t="s">
        <v>2</v>
      </c>
      <c r="D417" s="22">
        <f>E417+G417+I417</f>
        <v>0</v>
      </c>
      <c r="E417" s="21"/>
      <c r="F417" s="21"/>
      <c r="G417" s="21"/>
      <c r="H417" s="21"/>
      <c r="I417" s="21"/>
      <c r="J417" s="21"/>
    </row>
    <row r="418" spans="1:10" s="18" customFormat="1" ht="43.5" customHeight="1" x14ac:dyDescent="0.25">
      <c r="A418" s="95"/>
      <c r="B418" s="53"/>
      <c r="C418" s="38" t="s">
        <v>3</v>
      </c>
      <c r="D418" s="22">
        <f>E418+G418+I418</f>
        <v>0</v>
      </c>
      <c r="E418" s="21"/>
      <c r="F418" s="21"/>
      <c r="G418" s="21"/>
      <c r="H418" s="21"/>
      <c r="I418" s="21"/>
      <c r="J418" s="21"/>
    </row>
    <row r="419" spans="1:10" s="18" customFormat="1" ht="45.75" x14ac:dyDescent="0.25">
      <c r="A419" s="60" t="s">
        <v>40</v>
      </c>
      <c r="B419" s="61"/>
      <c r="C419" s="61"/>
      <c r="D419" s="61"/>
      <c r="E419" s="61"/>
      <c r="F419" s="61"/>
      <c r="G419" s="61"/>
      <c r="H419" s="61"/>
      <c r="I419" s="61"/>
      <c r="J419" s="62"/>
    </row>
    <row r="420" spans="1:10" s="18" customFormat="1" ht="108.75" customHeight="1" x14ac:dyDescent="0.25">
      <c r="A420" s="103"/>
      <c r="B420" s="67" t="s">
        <v>361</v>
      </c>
      <c r="C420" s="67"/>
      <c r="D420" s="67"/>
      <c r="E420" s="67"/>
      <c r="F420" s="67"/>
      <c r="G420" s="67"/>
      <c r="H420" s="67"/>
      <c r="I420" s="67"/>
      <c r="J420" s="67"/>
    </row>
    <row r="421" spans="1:10" s="18" customFormat="1" ht="45" x14ac:dyDescent="0.25">
      <c r="A421" s="103"/>
      <c r="B421" s="104" t="s">
        <v>434</v>
      </c>
      <c r="C421" s="66" t="s">
        <v>193</v>
      </c>
      <c r="D421" s="66"/>
      <c r="E421" s="66"/>
      <c r="F421" s="66"/>
      <c r="G421" s="66"/>
      <c r="H421" s="66"/>
      <c r="I421" s="66"/>
      <c r="J421" s="66"/>
    </row>
    <row r="422" spans="1:10" s="18" customFormat="1" ht="45.75" x14ac:dyDescent="0.25">
      <c r="A422" s="103"/>
      <c r="B422" s="104"/>
      <c r="C422" s="38" t="s">
        <v>4</v>
      </c>
      <c r="D422" s="22">
        <f t="shared" ref="D422" si="181">SUM(D423:D426)</f>
        <v>62251.875</v>
      </c>
      <c r="E422" s="21">
        <f>SUM(E423:E426)</f>
        <v>62251.875</v>
      </c>
      <c r="F422" s="21"/>
      <c r="G422" s="21">
        <f>SUM(G423:G426)</f>
        <v>0</v>
      </c>
      <c r="H422" s="21"/>
      <c r="I422" s="21">
        <f>SUM(I423:I426)</f>
        <v>0</v>
      </c>
      <c r="J422" s="21"/>
    </row>
    <row r="423" spans="1:10" s="18" customFormat="1" ht="45.75" x14ac:dyDescent="0.25">
      <c r="A423" s="103"/>
      <c r="B423" s="104"/>
      <c r="C423" s="38" t="s">
        <v>0</v>
      </c>
      <c r="D423" s="22"/>
      <c r="E423" s="21"/>
      <c r="F423" s="21"/>
      <c r="G423" s="21"/>
      <c r="H423" s="21"/>
      <c r="I423" s="21"/>
      <c r="J423" s="21"/>
    </row>
    <row r="424" spans="1:10" s="18" customFormat="1" ht="45.75" x14ac:dyDescent="0.25">
      <c r="A424" s="103"/>
      <c r="B424" s="104"/>
      <c r="C424" s="38" t="s">
        <v>1</v>
      </c>
      <c r="D424" s="22">
        <f>E424+G424+I424</f>
        <v>62251.875</v>
      </c>
      <c r="E424" s="21">
        <v>62251.875</v>
      </c>
      <c r="F424" s="21">
        <v>0</v>
      </c>
      <c r="G424" s="21">
        <v>0</v>
      </c>
      <c r="H424" s="21"/>
      <c r="I424" s="21"/>
      <c r="J424" s="21"/>
    </row>
    <row r="425" spans="1:10" s="18" customFormat="1" ht="45.75" x14ac:dyDescent="0.25">
      <c r="A425" s="103"/>
      <c r="B425" s="104"/>
      <c r="C425" s="38" t="s">
        <v>2</v>
      </c>
      <c r="D425" s="22"/>
      <c r="E425" s="21"/>
      <c r="F425" s="21"/>
      <c r="G425" s="21"/>
      <c r="H425" s="21"/>
      <c r="I425" s="21"/>
      <c r="J425" s="21"/>
    </row>
    <row r="426" spans="1:10" s="18" customFormat="1" ht="45.75" x14ac:dyDescent="0.25">
      <c r="A426" s="103"/>
      <c r="B426" s="104"/>
      <c r="C426" s="38" t="s">
        <v>3</v>
      </c>
      <c r="D426" s="22"/>
      <c r="E426" s="21"/>
      <c r="F426" s="21"/>
      <c r="G426" s="21"/>
      <c r="H426" s="21"/>
      <c r="I426" s="21"/>
      <c r="J426" s="21"/>
    </row>
    <row r="427" spans="1:10" s="18" customFormat="1" ht="45.75" x14ac:dyDescent="0.25">
      <c r="A427" s="60" t="s">
        <v>40</v>
      </c>
      <c r="B427" s="61"/>
      <c r="C427" s="61"/>
      <c r="D427" s="61"/>
      <c r="E427" s="61"/>
      <c r="F427" s="61"/>
      <c r="G427" s="61"/>
      <c r="H427" s="61"/>
      <c r="I427" s="61"/>
      <c r="J427" s="62"/>
    </row>
    <row r="428" spans="1:10" s="18" customFormat="1" ht="102.75" customHeight="1" x14ac:dyDescent="0.25">
      <c r="A428" s="103"/>
      <c r="B428" s="67" t="s">
        <v>362</v>
      </c>
      <c r="C428" s="67"/>
      <c r="D428" s="67"/>
      <c r="E428" s="67"/>
      <c r="F428" s="67"/>
      <c r="G428" s="67"/>
      <c r="H428" s="67"/>
      <c r="I428" s="67"/>
      <c r="J428" s="67"/>
    </row>
    <row r="429" spans="1:10" s="18" customFormat="1" ht="141" customHeight="1" x14ac:dyDescent="0.25">
      <c r="A429" s="103"/>
      <c r="B429" s="104" t="s">
        <v>435</v>
      </c>
      <c r="C429" s="66" t="s">
        <v>363</v>
      </c>
      <c r="D429" s="66"/>
      <c r="E429" s="66"/>
      <c r="F429" s="66"/>
      <c r="G429" s="66"/>
      <c r="H429" s="66"/>
      <c r="I429" s="66"/>
      <c r="J429" s="66"/>
    </row>
    <row r="430" spans="1:10" s="18" customFormat="1" ht="45.75" x14ac:dyDescent="0.25">
      <c r="A430" s="103"/>
      <c r="B430" s="104"/>
      <c r="C430" s="38" t="s">
        <v>4</v>
      </c>
      <c r="D430" s="22">
        <f t="shared" ref="D430" si="182">SUM(D431:D434)</f>
        <v>784428.103</v>
      </c>
      <c r="E430" s="21">
        <f>SUM(E431:E434)</f>
        <v>6600</v>
      </c>
      <c r="F430" s="21"/>
      <c r="G430" s="21">
        <f>SUM(G431:G434)</f>
        <v>100000</v>
      </c>
      <c r="H430" s="21"/>
      <c r="I430" s="21">
        <f>SUM(I431:I434)</f>
        <v>677828.103</v>
      </c>
      <c r="J430" s="21"/>
    </row>
    <row r="431" spans="1:10" s="18" customFormat="1" ht="45.75" x14ac:dyDescent="0.25">
      <c r="A431" s="103"/>
      <c r="B431" s="104"/>
      <c r="C431" s="38" t="s">
        <v>0</v>
      </c>
      <c r="D431" s="22"/>
      <c r="E431" s="21"/>
      <c r="F431" s="21"/>
      <c r="G431" s="21"/>
      <c r="H431" s="21"/>
      <c r="I431" s="21"/>
      <c r="J431" s="21"/>
    </row>
    <row r="432" spans="1:10" s="18" customFormat="1" ht="45.75" x14ac:dyDescent="0.25">
      <c r="A432" s="103"/>
      <c r="B432" s="104"/>
      <c r="C432" s="38" t="s">
        <v>1</v>
      </c>
      <c r="D432" s="22">
        <f>E432+G432+I432</f>
        <v>784428.103</v>
      </c>
      <c r="E432" s="21">
        <v>6600</v>
      </c>
      <c r="F432" s="21">
        <v>0</v>
      </c>
      <c r="G432" s="21">
        <v>100000</v>
      </c>
      <c r="H432" s="21">
        <v>0</v>
      </c>
      <c r="I432" s="21">
        <v>677828.103</v>
      </c>
      <c r="J432" s="21">
        <v>0</v>
      </c>
    </row>
    <row r="433" spans="1:10" s="18" customFormat="1" ht="45.75" x14ac:dyDescent="0.25">
      <c r="A433" s="103"/>
      <c r="B433" s="104"/>
      <c r="C433" s="38" t="s">
        <v>2</v>
      </c>
      <c r="D433" s="22"/>
      <c r="E433" s="21"/>
      <c r="F433" s="21"/>
      <c r="G433" s="21"/>
      <c r="H433" s="21"/>
      <c r="I433" s="21"/>
      <c r="J433" s="21"/>
    </row>
    <row r="434" spans="1:10" s="18" customFormat="1" ht="45.75" x14ac:dyDescent="0.25">
      <c r="A434" s="103"/>
      <c r="B434" s="104"/>
      <c r="C434" s="38" t="s">
        <v>3</v>
      </c>
      <c r="D434" s="22"/>
      <c r="E434" s="21"/>
      <c r="F434" s="21"/>
      <c r="G434" s="21"/>
      <c r="H434" s="21"/>
      <c r="I434" s="21"/>
      <c r="J434" s="21"/>
    </row>
    <row r="435" spans="1:10" s="18" customFormat="1" ht="45.75" x14ac:dyDescent="0.25">
      <c r="A435" s="60" t="s">
        <v>40</v>
      </c>
      <c r="B435" s="61"/>
      <c r="C435" s="61"/>
      <c r="D435" s="61"/>
      <c r="E435" s="61"/>
      <c r="F435" s="61"/>
      <c r="G435" s="61"/>
      <c r="H435" s="61"/>
      <c r="I435" s="61"/>
      <c r="J435" s="62"/>
    </row>
    <row r="436" spans="1:10" s="18" customFormat="1" ht="108.75" customHeight="1" x14ac:dyDescent="0.25">
      <c r="A436" s="103"/>
      <c r="B436" s="67" t="s">
        <v>362</v>
      </c>
      <c r="C436" s="67"/>
      <c r="D436" s="67"/>
      <c r="E436" s="67"/>
      <c r="F436" s="67"/>
      <c r="G436" s="67"/>
      <c r="H436" s="67"/>
      <c r="I436" s="67"/>
      <c r="J436" s="67"/>
    </row>
    <row r="437" spans="1:10" s="18" customFormat="1" ht="150.75" customHeight="1" x14ac:dyDescent="0.25">
      <c r="A437" s="103"/>
      <c r="B437" s="104" t="s">
        <v>436</v>
      </c>
      <c r="C437" s="66" t="s">
        <v>246</v>
      </c>
      <c r="D437" s="66"/>
      <c r="E437" s="66"/>
      <c r="F437" s="66"/>
      <c r="G437" s="66"/>
      <c r="H437" s="66"/>
      <c r="I437" s="66"/>
      <c r="J437" s="66"/>
    </row>
    <row r="438" spans="1:10" s="18" customFormat="1" ht="45.75" x14ac:dyDescent="0.25">
      <c r="A438" s="103"/>
      <c r="B438" s="104"/>
      <c r="C438" s="38" t="s">
        <v>4</v>
      </c>
      <c r="D438" s="22">
        <f t="shared" ref="D438" si="183">SUM(D439:D442)</f>
        <v>29995.326000000001</v>
      </c>
      <c r="E438" s="21">
        <f>SUM(E439:E442)</f>
        <v>29995.326000000001</v>
      </c>
      <c r="F438" s="21"/>
      <c r="G438" s="21">
        <f>SUM(G439:G442)</f>
        <v>0</v>
      </c>
      <c r="H438" s="21"/>
      <c r="I438" s="21">
        <f>SUM(I439:I442)</f>
        <v>0</v>
      </c>
      <c r="J438" s="21"/>
    </row>
    <row r="439" spans="1:10" s="18" customFormat="1" ht="45.75" x14ac:dyDescent="0.25">
      <c r="A439" s="103"/>
      <c r="B439" s="104"/>
      <c r="C439" s="38" t="s">
        <v>0</v>
      </c>
      <c r="D439" s="22"/>
      <c r="E439" s="21"/>
      <c r="F439" s="21"/>
      <c r="G439" s="21"/>
      <c r="H439" s="21"/>
      <c r="I439" s="21"/>
      <c r="J439" s="21"/>
    </row>
    <row r="440" spans="1:10" s="18" customFormat="1" ht="45.75" x14ac:dyDescent="0.25">
      <c r="A440" s="103"/>
      <c r="B440" s="104"/>
      <c r="C440" s="38" t="s">
        <v>1</v>
      </c>
      <c r="D440" s="22">
        <f>E440+G440+I440</f>
        <v>29995.326000000001</v>
      </c>
      <c r="E440" s="21">
        <v>29995.326000000001</v>
      </c>
      <c r="F440" s="21"/>
      <c r="G440" s="21"/>
      <c r="H440" s="21"/>
      <c r="I440" s="21"/>
      <c r="J440" s="21"/>
    </row>
    <row r="441" spans="1:10" s="18" customFormat="1" ht="45.75" x14ac:dyDescent="0.25">
      <c r="A441" s="103"/>
      <c r="B441" s="104"/>
      <c r="C441" s="38" t="s">
        <v>2</v>
      </c>
      <c r="D441" s="22"/>
      <c r="E441" s="21"/>
      <c r="F441" s="21"/>
      <c r="G441" s="21"/>
      <c r="H441" s="21"/>
      <c r="I441" s="21"/>
      <c r="J441" s="21"/>
    </row>
    <row r="442" spans="1:10" s="18" customFormat="1" ht="45.75" x14ac:dyDescent="0.25">
      <c r="A442" s="103"/>
      <c r="B442" s="104"/>
      <c r="C442" s="38" t="s">
        <v>3</v>
      </c>
      <c r="D442" s="22"/>
      <c r="E442" s="21"/>
      <c r="F442" s="21"/>
      <c r="G442" s="21"/>
      <c r="H442" s="21"/>
      <c r="I442" s="21"/>
      <c r="J442" s="21"/>
    </row>
    <row r="443" spans="1:10" s="18" customFormat="1" ht="45.75" x14ac:dyDescent="0.25">
      <c r="A443" s="60" t="s">
        <v>40</v>
      </c>
      <c r="B443" s="61"/>
      <c r="C443" s="61"/>
      <c r="D443" s="61"/>
      <c r="E443" s="61"/>
      <c r="F443" s="61"/>
      <c r="G443" s="61"/>
      <c r="H443" s="61"/>
      <c r="I443" s="61"/>
      <c r="J443" s="62"/>
    </row>
    <row r="444" spans="1:10" s="18" customFormat="1" ht="111" customHeight="1" x14ac:dyDescent="0.25">
      <c r="A444" s="103"/>
      <c r="B444" s="67" t="s">
        <v>362</v>
      </c>
      <c r="C444" s="67"/>
      <c r="D444" s="67"/>
      <c r="E444" s="67"/>
      <c r="F444" s="67"/>
      <c r="G444" s="67"/>
      <c r="H444" s="67"/>
      <c r="I444" s="67"/>
      <c r="J444" s="67"/>
    </row>
    <row r="445" spans="1:10" s="18" customFormat="1" ht="147.75" customHeight="1" x14ac:dyDescent="0.25">
      <c r="A445" s="103"/>
      <c r="B445" s="104" t="s">
        <v>437</v>
      </c>
      <c r="C445" s="66" t="s">
        <v>364</v>
      </c>
      <c r="D445" s="66"/>
      <c r="E445" s="66"/>
      <c r="F445" s="66"/>
      <c r="G445" s="66"/>
      <c r="H445" s="66"/>
      <c r="I445" s="66"/>
      <c r="J445" s="66"/>
    </row>
    <row r="446" spans="1:10" s="18" customFormat="1" ht="45.75" x14ac:dyDescent="0.25">
      <c r="A446" s="103"/>
      <c r="B446" s="104"/>
      <c r="C446" s="38" t="s">
        <v>4</v>
      </c>
      <c r="D446" s="22">
        <f t="shared" ref="D446" si="184">SUM(D447:D450)</f>
        <v>230435.856</v>
      </c>
      <c r="E446" s="21">
        <f>SUM(E447:E450)</f>
        <v>0</v>
      </c>
      <c r="F446" s="21"/>
      <c r="G446" s="21">
        <f>SUM(G447:G450)</f>
        <v>230435.856</v>
      </c>
      <c r="H446" s="21"/>
      <c r="I446" s="21">
        <f>SUM(I447:I450)</f>
        <v>0</v>
      </c>
      <c r="J446" s="21"/>
    </row>
    <row r="447" spans="1:10" s="18" customFormat="1" ht="45.75" x14ac:dyDescent="0.25">
      <c r="A447" s="103"/>
      <c r="B447" s="104"/>
      <c r="C447" s="38" t="s">
        <v>0</v>
      </c>
      <c r="D447" s="22"/>
      <c r="E447" s="21"/>
      <c r="F447" s="21"/>
      <c r="G447" s="21"/>
      <c r="H447" s="21"/>
      <c r="I447" s="21"/>
      <c r="J447" s="21"/>
    </row>
    <row r="448" spans="1:10" s="18" customFormat="1" ht="45.75" x14ac:dyDescent="0.25">
      <c r="A448" s="103"/>
      <c r="B448" s="104"/>
      <c r="C448" s="38" t="s">
        <v>1</v>
      </c>
      <c r="D448" s="22">
        <f>E448+G448+I448</f>
        <v>230435.856</v>
      </c>
      <c r="E448" s="21"/>
      <c r="F448" s="21"/>
      <c r="G448" s="21">
        <v>230435.856</v>
      </c>
      <c r="H448" s="21">
        <v>0</v>
      </c>
      <c r="I448" s="21"/>
      <c r="J448" s="21"/>
    </row>
    <row r="449" spans="1:10" s="18" customFormat="1" ht="45.75" x14ac:dyDescent="0.25">
      <c r="A449" s="103"/>
      <c r="B449" s="104"/>
      <c r="C449" s="38" t="s">
        <v>2</v>
      </c>
      <c r="D449" s="22"/>
      <c r="E449" s="21"/>
      <c r="F449" s="21"/>
      <c r="G449" s="21"/>
      <c r="H449" s="21"/>
      <c r="I449" s="21"/>
      <c r="J449" s="21"/>
    </row>
    <row r="450" spans="1:10" s="18" customFormat="1" ht="45.75" x14ac:dyDescent="0.25">
      <c r="A450" s="103"/>
      <c r="B450" s="104"/>
      <c r="C450" s="38" t="s">
        <v>3</v>
      </c>
      <c r="D450" s="22"/>
      <c r="E450" s="21"/>
      <c r="F450" s="21"/>
      <c r="G450" s="21"/>
      <c r="H450" s="21"/>
      <c r="I450" s="21"/>
      <c r="J450" s="21"/>
    </row>
    <row r="451" spans="1:10" s="18" customFormat="1" ht="45.75" x14ac:dyDescent="0.25">
      <c r="A451" s="60" t="s">
        <v>40</v>
      </c>
      <c r="B451" s="61"/>
      <c r="C451" s="61"/>
      <c r="D451" s="61"/>
      <c r="E451" s="61"/>
      <c r="F451" s="61"/>
      <c r="G451" s="61"/>
      <c r="H451" s="61"/>
      <c r="I451" s="61"/>
      <c r="J451" s="62"/>
    </row>
    <row r="452" spans="1:10" s="18" customFormat="1" ht="108" customHeight="1" x14ac:dyDescent="0.25">
      <c r="A452" s="103"/>
      <c r="B452" s="67" t="s">
        <v>362</v>
      </c>
      <c r="C452" s="67"/>
      <c r="D452" s="67"/>
      <c r="E452" s="67"/>
      <c r="F452" s="67"/>
      <c r="G452" s="67"/>
      <c r="H452" s="67"/>
      <c r="I452" s="67"/>
      <c r="J452" s="67"/>
    </row>
    <row r="453" spans="1:10" s="18" customFormat="1" ht="106.5" customHeight="1" x14ac:dyDescent="0.25">
      <c r="A453" s="103"/>
      <c r="B453" s="104" t="s">
        <v>438</v>
      </c>
      <c r="C453" s="66" t="s">
        <v>365</v>
      </c>
      <c r="D453" s="66"/>
      <c r="E453" s="66"/>
      <c r="F453" s="66"/>
      <c r="G453" s="66"/>
      <c r="H453" s="66"/>
      <c r="I453" s="66"/>
      <c r="J453" s="66"/>
    </row>
    <row r="454" spans="1:10" s="18" customFormat="1" ht="45.75" x14ac:dyDescent="0.25">
      <c r="A454" s="103"/>
      <c r="B454" s="104"/>
      <c r="C454" s="38" t="s">
        <v>4</v>
      </c>
      <c r="D454" s="22">
        <f t="shared" ref="D454" si="185">SUM(D455:D458)</f>
        <v>54000</v>
      </c>
      <c r="E454" s="21">
        <f>SUM(E455:E458)</f>
        <v>8000</v>
      </c>
      <c r="F454" s="21"/>
      <c r="G454" s="21">
        <f>SUM(G455:G458)</f>
        <v>23000</v>
      </c>
      <c r="H454" s="21"/>
      <c r="I454" s="21">
        <f>SUM(I455:I458)</f>
        <v>23000</v>
      </c>
      <c r="J454" s="21"/>
    </row>
    <row r="455" spans="1:10" s="18" customFormat="1" ht="45.75" x14ac:dyDescent="0.25">
      <c r="A455" s="103"/>
      <c r="B455" s="104"/>
      <c r="C455" s="38" t="s">
        <v>0</v>
      </c>
      <c r="D455" s="22"/>
      <c r="E455" s="21"/>
      <c r="F455" s="21"/>
      <c r="G455" s="21"/>
      <c r="H455" s="21"/>
      <c r="I455" s="21"/>
      <c r="J455" s="21"/>
    </row>
    <row r="456" spans="1:10" s="18" customFormat="1" ht="45.75" x14ac:dyDescent="0.25">
      <c r="A456" s="103"/>
      <c r="B456" s="104"/>
      <c r="C456" s="38" t="s">
        <v>1</v>
      </c>
      <c r="D456" s="22">
        <f>E456+G456+I456</f>
        <v>54000</v>
      </c>
      <c r="E456" s="21">
        <v>8000</v>
      </c>
      <c r="F456" s="21">
        <v>0</v>
      </c>
      <c r="G456" s="21">
        <v>23000</v>
      </c>
      <c r="H456" s="21">
        <v>0</v>
      </c>
      <c r="I456" s="21">
        <v>23000</v>
      </c>
      <c r="J456" s="21">
        <v>0</v>
      </c>
    </row>
    <row r="457" spans="1:10" s="18" customFormat="1" ht="45.75" x14ac:dyDescent="0.25">
      <c r="A457" s="103"/>
      <c r="B457" s="104"/>
      <c r="C457" s="38" t="s">
        <v>2</v>
      </c>
      <c r="D457" s="22"/>
      <c r="E457" s="21"/>
      <c r="F457" s="21"/>
      <c r="G457" s="21"/>
      <c r="H457" s="21"/>
      <c r="I457" s="21"/>
      <c r="J457" s="21"/>
    </row>
    <row r="458" spans="1:10" s="18" customFormat="1" ht="45.75" x14ac:dyDescent="0.25">
      <c r="A458" s="103"/>
      <c r="B458" s="104"/>
      <c r="C458" s="38" t="s">
        <v>3</v>
      </c>
      <c r="D458" s="22"/>
      <c r="E458" s="21"/>
      <c r="F458" s="21"/>
      <c r="G458" s="21"/>
      <c r="H458" s="21"/>
      <c r="I458" s="21"/>
      <c r="J458" s="21"/>
    </row>
    <row r="459" spans="1:10" s="18" customFormat="1" ht="45.75" x14ac:dyDescent="0.25">
      <c r="A459" s="60" t="s">
        <v>40</v>
      </c>
      <c r="B459" s="61"/>
      <c r="C459" s="61"/>
      <c r="D459" s="61"/>
      <c r="E459" s="61"/>
      <c r="F459" s="61"/>
      <c r="G459" s="61"/>
      <c r="H459" s="61"/>
      <c r="I459" s="61"/>
      <c r="J459" s="62"/>
    </row>
    <row r="460" spans="1:10" s="18" customFormat="1" ht="98.25" customHeight="1" x14ac:dyDescent="0.25">
      <c r="A460" s="103"/>
      <c r="B460" s="67" t="s">
        <v>362</v>
      </c>
      <c r="C460" s="67"/>
      <c r="D460" s="67"/>
      <c r="E460" s="67"/>
      <c r="F460" s="67"/>
      <c r="G460" s="67"/>
      <c r="H460" s="67"/>
      <c r="I460" s="67"/>
      <c r="J460" s="67"/>
    </row>
    <row r="461" spans="1:10" s="18" customFormat="1" ht="211.5" customHeight="1" x14ac:dyDescent="0.25">
      <c r="A461" s="103"/>
      <c r="B461" s="104" t="s">
        <v>439</v>
      </c>
      <c r="C461" s="66" t="s">
        <v>366</v>
      </c>
      <c r="D461" s="66"/>
      <c r="E461" s="66"/>
      <c r="F461" s="66"/>
      <c r="G461" s="66"/>
      <c r="H461" s="66"/>
      <c r="I461" s="66"/>
      <c r="J461" s="66"/>
    </row>
    <row r="462" spans="1:10" s="18" customFormat="1" ht="45.75" x14ac:dyDescent="0.25">
      <c r="A462" s="103"/>
      <c r="B462" s="104"/>
      <c r="C462" s="38" t="s">
        <v>4</v>
      </c>
      <c r="D462" s="22">
        <f t="shared" ref="D462" si="186">SUM(D463:D466)</f>
        <v>27582.626700000001</v>
      </c>
      <c r="E462" s="21">
        <f>SUM(E463:E466)</f>
        <v>21453.1541</v>
      </c>
      <c r="F462" s="21"/>
      <c r="G462" s="21">
        <f>SUM(G463:G466)</f>
        <v>9194.2088999999996</v>
      </c>
      <c r="H462" s="21"/>
      <c r="I462" s="21">
        <f>SUM(I463:I466)</f>
        <v>0</v>
      </c>
      <c r="J462" s="21"/>
    </row>
    <row r="463" spans="1:10" s="18" customFormat="1" ht="45.75" x14ac:dyDescent="0.25">
      <c r="A463" s="103"/>
      <c r="B463" s="104"/>
      <c r="C463" s="38" t="s">
        <v>0</v>
      </c>
      <c r="D463" s="22"/>
      <c r="E463" s="21"/>
      <c r="F463" s="21"/>
      <c r="G463" s="21"/>
      <c r="H463" s="21"/>
      <c r="I463" s="21"/>
      <c r="J463" s="21"/>
    </row>
    <row r="464" spans="1:10" s="18" customFormat="1" ht="45.75" x14ac:dyDescent="0.25">
      <c r="A464" s="103"/>
      <c r="B464" s="104"/>
      <c r="C464" s="38" t="s">
        <v>1</v>
      </c>
      <c r="D464" s="22">
        <f>E464+G464+I464</f>
        <v>27582.626700000001</v>
      </c>
      <c r="E464" s="21">
        <v>19307.83869</v>
      </c>
      <c r="F464" s="21">
        <v>0</v>
      </c>
      <c r="G464" s="21">
        <v>8274.7880100000002</v>
      </c>
      <c r="H464" s="21">
        <v>0</v>
      </c>
      <c r="I464" s="21"/>
      <c r="J464" s="21"/>
    </row>
    <row r="465" spans="1:10" s="18" customFormat="1" ht="45.75" x14ac:dyDescent="0.25">
      <c r="A465" s="103"/>
      <c r="B465" s="104"/>
      <c r="C465" s="38" t="s">
        <v>2</v>
      </c>
      <c r="D465" s="22"/>
      <c r="E465" s="21">
        <v>2145.3154100000002</v>
      </c>
      <c r="F465" s="21"/>
      <c r="G465" s="21">
        <v>919.42088999999999</v>
      </c>
      <c r="H465" s="21"/>
      <c r="I465" s="21"/>
      <c r="J465" s="21"/>
    </row>
    <row r="466" spans="1:10" s="18" customFormat="1" ht="45.75" x14ac:dyDescent="0.25">
      <c r="A466" s="103"/>
      <c r="B466" s="104"/>
      <c r="C466" s="38" t="s">
        <v>3</v>
      </c>
      <c r="D466" s="22"/>
      <c r="E466" s="21"/>
      <c r="F466" s="21"/>
      <c r="G466" s="21"/>
      <c r="H466" s="21"/>
      <c r="I466" s="21"/>
      <c r="J466" s="21"/>
    </row>
    <row r="467" spans="1:10" s="18" customFormat="1" ht="45.75" x14ac:dyDescent="0.25">
      <c r="A467" s="60" t="s">
        <v>40</v>
      </c>
      <c r="B467" s="61"/>
      <c r="C467" s="61"/>
      <c r="D467" s="61"/>
      <c r="E467" s="61"/>
      <c r="F467" s="61"/>
      <c r="G467" s="61"/>
      <c r="H467" s="61"/>
      <c r="I467" s="61"/>
      <c r="J467" s="62"/>
    </row>
    <row r="468" spans="1:10" s="18" customFormat="1" ht="105.75" customHeight="1" x14ac:dyDescent="0.25">
      <c r="A468" s="103"/>
      <c r="B468" s="67" t="s">
        <v>362</v>
      </c>
      <c r="C468" s="67"/>
      <c r="D468" s="67"/>
      <c r="E468" s="67"/>
      <c r="F468" s="67"/>
      <c r="G468" s="67"/>
      <c r="H468" s="67"/>
      <c r="I468" s="67"/>
      <c r="J468" s="67"/>
    </row>
    <row r="469" spans="1:10" s="18" customFormat="1" ht="110.25" customHeight="1" x14ac:dyDescent="0.25">
      <c r="A469" s="103"/>
      <c r="B469" s="104" t="s">
        <v>440</v>
      </c>
      <c r="C469" s="66" t="s">
        <v>367</v>
      </c>
      <c r="D469" s="66"/>
      <c r="E469" s="66"/>
      <c r="F469" s="66"/>
      <c r="G469" s="66"/>
      <c r="H469" s="66"/>
      <c r="I469" s="66"/>
      <c r="J469" s="66"/>
    </row>
    <row r="470" spans="1:10" s="18" customFormat="1" ht="45.75" x14ac:dyDescent="0.25">
      <c r="A470" s="103"/>
      <c r="B470" s="104"/>
      <c r="C470" s="38" t="s">
        <v>4</v>
      </c>
      <c r="D470" s="22">
        <f t="shared" ref="D470" si="187">SUM(D471:D474)</f>
        <v>5392.1559999999999</v>
      </c>
      <c r="E470" s="21">
        <f>SUM(E471:E474)</f>
        <v>5931.3716000000004</v>
      </c>
      <c r="F470" s="21"/>
      <c r="G470" s="21">
        <f>SUM(G471:G474)</f>
        <v>0</v>
      </c>
      <c r="H470" s="21"/>
      <c r="I470" s="21">
        <f>SUM(I471:I474)</f>
        <v>0</v>
      </c>
      <c r="J470" s="21"/>
    </row>
    <row r="471" spans="1:10" s="18" customFormat="1" ht="45.75" x14ac:dyDescent="0.25">
      <c r="A471" s="103"/>
      <c r="B471" s="104"/>
      <c r="C471" s="38" t="s">
        <v>0</v>
      </c>
      <c r="D471" s="22"/>
      <c r="E471" s="21"/>
      <c r="F471" s="21"/>
      <c r="G471" s="21"/>
      <c r="H471" s="21"/>
      <c r="I471" s="21"/>
      <c r="J471" s="21"/>
    </row>
    <row r="472" spans="1:10" s="18" customFormat="1" ht="45.75" x14ac:dyDescent="0.25">
      <c r="A472" s="103"/>
      <c r="B472" s="104"/>
      <c r="C472" s="38" t="s">
        <v>1</v>
      </c>
      <c r="D472" s="22">
        <f>E472+G472+I472</f>
        <v>5392.1559999999999</v>
      </c>
      <c r="E472" s="21">
        <v>5392.1559999999999</v>
      </c>
      <c r="F472" s="21">
        <v>0</v>
      </c>
      <c r="G472" s="21"/>
      <c r="H472" s="21"/>
      <c r="I472" s="21"/>
      <c r="J472" s="21"/>
    </row>
    <row r="473" spans="1:10" s="18" customFormat="1" ht="45.75" x14ac:dyDescent="0.25">
      <c r="A473" s="103"/>
      <c r="B473" s="104"/>
      <c r="C473" s="38" t="s">
        <v>2</v>
      </c>
      <c r="D473" s="22"/>
      <c r="E473" s="21">
        <v>539.21559999999999</v>
      </c>
      <c r="F473" s="21"/>
      <c r="G473" s="21"/>
      <c r="H473" s="21"/>
      <c r="I473" s="21"/>
      <c r="J473" s="21"/>
    </row>
    <row r="474" spans="1:10" s="18" customFormat="1" ht="45.75" x14ac:dyDescent="0.25">
      <c r="A474" s="103"/>
      <c r="B474" s="104"/>
      <c r="C474" s="38" t="s">
        <v>3</v>
      </c>
      <c r="D474" s="22"/>
      <c r="E474" s="21"/>
      <c r="F474" s="21"/>
      <c r="G474" s="21"/>
      <c r="H474" s="21"/>
      <c r="I474" s="21"/>
      <c r="J474" s="21"/>
    </row>
    <row r="475" spans="1:10" s="18" customFormat="1" ht="45.75" x14ac:dyDescent="0.25">
      <c r="A475" s="60" t="s">
        <v>40</v>
      </c>
      <c r="B475" s="61"/>
      <c r="C475" s="61"/>
      <c r="D475" s="61"/>
      <c r="E475" s="61"/>
      <c r="F475" s="61"/>
      <c r="G475" s="61"/>
      <c r="H475" s="61"/>
      <c r="I475" s="61"/>
      <c r="J475" s="62"/>
    </row>
    <row r="476" spans="1:10" s="18" customFormat="1" ht="108" customHeight="1" x14ac:dyDescent="0.25">
      <c r="A476" s="103"/>
      <c r="B476" s="67" t="s">
        <v>362</v>
      </c>
      <c r="C476" s="67"/>
      <c r="D476" s="67"/>
      <c r="E476" s="67"/>
      <c r="F476" s="67"/>
      <c r="G476" s="67"/>
      <c r="H476" s="67"/>
      <c r="I476" s="67"/>
      <c r="J476" s="67"/>
    </row>
    <row r="477" spans="1:10" s="18" customFormat="1" ht="127.5" customHeight="1" x14ac:dyDescent="0.25">
      <c r="A477" s="103"/>
      <c r="B477" s="104" t="s">
        <v>441</v>
      </c>
      <c r="C477" s="66" t="s">
        <v>368</v>
      </c>
      <c r="D477" s="66"/>
      <c r="E477" s="66"/>
      <c r="F477" s="66"/>
      <c r="G477" s="66"/>
      <c r="H477" s="66"/>
      <c r="I477" s="66"/>
      <c r="J477" s="66"/>
    </row>
    <row r="478" spans="1:10" s="18" customFormat="1" ht="45.75" x14ac:dyDescent="0.25">
      <c r="A478" s="103"/>
      <c r="B478" s="104"/>
      <c r="C478" s="38" t="s">
        <v>4</v>
      </c>
      <c r="D478" s="22">
        <f t="shared" ref="D478" si="188">SUM(D479:D482)</f>
        <v>16634.7</v>
      </c>
      <c r="E478" s="21">
        <f>SUM(E479:E482)</f>
        <v>18483</v>
      </c>
      <c r="F478" s="21"/>
      <c r="G478" s="21">
        <f>SUM(G479:G482)</f>
        <v>0</v>
      </c>
      <c r="H478" s="21"/>
      <c r="I478" s="21">
        <f>SUM(I479:I482)</f>
        <v>0</v>
      </c>
      <c r="J478" s="21"/>
    </row>
    <row r="479" spans="1:10" s="18" customFormat="1" ht="45.75" x14ac:dyDescent="0.25">
      <c r="A479" s="103"/>
      <c r="B479" s="104"/>
      <c r="C479" s="38" t="s">
        <v>0</v>
      </c>
      <c r="D479" s="22"/>
      <c r="E479" s="21"/>
      <c r="F479" s="21"/>
      <c r="G479" s="21"/>
      <c r="H479" s="21"/>
      <c r="I479" s="21"/>
      <c r="J479" s="21"/>
    </row>
    <row r="480" spans="1:10" s="18" customFormat="1" ht="45.75" x14ac:dyDescent="0.25">
      <c r="A480" s="103"/>
      <c r="B480" s="104"/>
      <c r="C480" s="38" t="s">
        <v>1</v>
      </c>
      <c r="D480" s="22">
        <f>E480+G480+I480</f>
        <v>16634.7</v>
      </c>
      <c r="E480" s="21">
        <v>16634.7</v>
      </c>
      <c r="F480" s="21">
        <v>0</v>
      </c>
      <c r="G480" s="21"/>
      <c r="H480" s="21">
        <v>0</v>
      </c>
      <c r="I480" s="21"/>
      <c r="J480" s="21"/>
    </row>
    <row r="481" spans="1:10" s="18" customFormat="1" ht="45.75" x14ac:dyDescent="0.25">
      <c r="A481" s="103"/>
      <c r="B481" s="104"/>
      <c r="C481" s="38" t="s">
        <v>2</v>
      </c>
      <c r="D481" s="22"/>
      <c r="E481" s="21">
        <v>1848.3000000000002</v>
      </c>
      <c r="F481" s="21"/>
      <c r="G481" s="21"/>
      <c r="H481" s="21"/>
      <c r="I481" s="21"/>
      <c r="J481" s="21"/>
    </row>
    <row r="482" spans="1:10" s="18" customFormat="1" ht="45.75" x14ac:dyDescent="0.25">
      <c r="A482" s="103"/>
      <c r="B482" s="104"/>
      <c r="C482" s="38" t="s">
        <v>3</v>
      </c>
      <c r="D482" s="22"/>
      <c r="E482" s="21"/>
      <c r="F482" s="21"/>
      <c r="G482" s="21"/>
      <c r="H482" s="21"/>
      <c r="I482" s="21"/>
      <c r="J482" s="21"/>
    </row>
    <row r="483" spans="1:10" s="18" customFormat="1" ht="45.75" x14ac:dyDescent="0.25">
      <c r="A483" s="60" t="s">
        <v>40</v>
      </c>
      <c r="B483" s="61"/>
      <c r="C483" s="61"/>
      <c r="D483" s="61"/>
      <c r="E483" s="61"/>
      <c r="F483" s="61"/>
      <c r="G483" s="61"/>
      <c r="H483" s="61"/>
      <c r="I483" s="61"/>
      <c r="J483" s="62"/>
    </row>
    <row r="484" spans="1:10" s="18" customFormat="1" ht="113.25" customHeight="1" x14ac:dyDescent="0.25">
      <c r="A484" s="103"/>
      <c r="B484" s="67" t="s">
        <v>361</v>
      </c>
      <c r="C484" s="67"/>
      <c r="D484" s="67"/>
      <c r="E484" s="67"/>
      <c r="F484" s="67"/>
      <c r="G484" s="67"/>
      <c r="H484" s="67"/>
      <c r="I484" s="67"/>
      <c r="J484" s="67"/>
    </row>
    <row r="485" spans="1:10" s="18" customFormat="1" ht="45" x14ac:dyDescent="0.25">
      <c r="A485" s="103"/>
      <c r="B485" s="104" t="s">
        <v>442</v>
      </c>
      <c r="C485" s="66" t="s">
        <v>192</v>
      </c>
      <c r="D485" s="66"/>
      <c r="E485" s="66"/>
      <c r="F485" s="66"/>
      <c r="G485" s="66"/>
      <c r="H485" s="66"/>
      <c r="I485" s="66"/>
      <c r="J485" s="66"/>
    </row>
    <row r="486" spans="1:10" s="18" customFormat="1" ht="45.75" x14ac:dyDescent="0.25">
      <c r="A486" s="103"/>
      <c r="B486" s="104"/>
      <c r="C486" s="38" t="s">
        <v>4</v>
      </c>
      <c r="D486" s="22">
        <f t="shared" ref="D486" si="189">SUM(D487:D490)</f>
        <v>133034.71875</v>
      </c>
      <c r="E486" s="21">
        <f>SUM(E487:E490)</f>
        <v>133034.71875</v>
      </c>
      <c r="F486" s="21"/>
      <c r="G486" s="21">
        <f>SUM(G487:G490)</f>
        <v>0</v>
      </c>
      <c r="H486" s="21"/>
      <c r="I486" s="21">
        <f>SUM(I487:I490)</f>
        <v>0</v>
      </c>
      <c r="J486" s="21"/>
    </row>
    <row r="487" spans="1:10" s="18" customFormat="1" ht="45.75" x14ac:dyDescent="0.25">
      <c r="A487" s="103"/>
      <c r="B487" s="104"/>
      <c r="C487" s="38" t="s">
        <v>0</v>
      </c>
      <c r="D487" s="22"/>
      <c r="E487" s="21"/>
      <c r="F487" s="21"/>
      <c r="G487" s="21"/>
      <c r="H487" s="21"/>
      <c r="I487" s="21"/>
      <c r="J487" s="21"/>
    </row>
    <row r="488" spans="1:10" s="18" customFormat="1" ht="45.75" x14ac:dyDescent="0.25">
      <c r="A488" s="103"/>
      <c r="B488" s="104"/>
      <c r="C488" s="38" t="s">
        <v>1</v>
      </c>
      <c r="D488" s="22">
        <f>E488+G488+I488</f>
        <v>133034.71875</v>
      </c>
      <c r="E488" s="21">
        <v>133034.71875</v>
      </c>
      <c r="F488" s="21"/>
      <c r="G488" s="21">
        <v>0</v>
      </c>
      <c r="H488" s="21">
        <v>0</v>
      </c>
      <c r="I488" s="21">
        <v>0</v>
      </c>
      <c r="J488" s="21">
        <v>0</v>
      </c>
    </row>
    <row r="489" spans="1:10" s="18" customFormat="1" ht="45.75" x14ac:dyDescent="0.25">
      <c r="A489" s="103"/>
      <c r="B489" s="104"/>
      <c r="C489" s="38" t="s">
        <v>2</v>
      </c>
      <c r="D489" s="22"/>
      <c r="E489" s="21"/>
      <c r="F489" s="21"/>
      <c r="G489" s="21"/>
      <c r="H489" s="21"/>
      <c r="I489" s="21"/>
      <c r="J489" s="21"/>
    </row>
    <row r="490" spans="1:10" s="18" customFormat="1" ht="45.75" x14ac:dyDescent="0.25">
      <c r="A490" s="103"/>
      <c r="B490" s="104"/>
      <c r="C490" s="38" t="s">
        <v>3</v>
      </c>
      <c r="D490" s="22"/>
      <c r="E490" s="21"/>
      <c r="F490" s="21"/>
      <c r="G490" s="21"/>
      <c r="H490" s="21"/>
      <c r="I490" s="21"/>
      <c r="J490" s="21"/>
    </row>
    <row r="491" spans="1:10" s="18" customFormat="1" ht="45.75" x14ac:dyDescent="0.25">
      <c r="A491" s="60" t="s">
        <v>40</v>
      </c>
      <c r="B491" s="61"/>
      <c r="C491" s="61"/>
      <c r="D491" s="61"/>
      <c r="E491" s="61"/>
      <c r="F491" s="61"/>
      <c r="G491" s="61"/>
      <c r="H491" s="61"/>
      <c r="I491" s="61"/>
      <c r="J491" s="62"/>
    </row>
    <row r="492" spans="1:10" s="18" customFormat="1" ht="117.75" customHeight="1" x14ac:dyDescent="0.25">
      <c r="A492" s="103"/>
      <c r="B492" s="67" t="s">
        <v>362</v>
      </c>
      <c r="C492" s="67"/>
      <c r="D492" s="67"/>
      <c r="E492" s="67"/>
      <c r="F492" s="67"/>
      <c r="G492" s="67"/>
      <c r="H492" s="67"/>
      <c r="I492" s="67"/>
      <c r="J492" s="67"/>
    </row>
    <row r="493" spans="1:10" s="18" customFormat="1" ht="90" customHeight="1" x14ac:dyDescent="0.25">
      <c r="A493" s="103"/>
      <c r="B493" s="104" t="s">
        <v>443</v>
      </c>
      <c r="C493" s="66" t="s">
        <v>369</v>
      </c>
      <c r="D493" s="66"/>
      <c r="E493" s="66"/>
      <c r="F493" s="66"/>
      <c r="G493" s="66"/>
      <c r="H493" s="66"/>
      <c r="I493" s="66"/>
      <c r="J493" s="66"/>
    </row>
    <row r="494" spans="1:10" s="18" customFormat="1" ht="45.75" x14ac:dyDescent="0.25">
      <c r="A494" s="103"/>
      <c r="B494" s="104"/>
      <c r="C494" s="38" t="s">
        <v>4</v>
      </c>
      <c r="D494" s="22">
        <f t="shared" ref="D494" si="190">SUM(D495:D498)</f>
        <v>8046.6419999999998</v>
      </c>
      <c r="E494" s="21">
        <f>SUM(E495:E498)</f>
        <v>8210.86</v>
      </c>
      <c r="F494" s="21"/>
      <c r="G494" s="21">
        <f>SUM(G495:G498)</f>
        <v>0</v>
      </c>
      <c r="H494" s="21"/>
      <c r="I494" s="21">
        <f>SUM(I495:I498)</f>
        <v>0</v>
      </c>
      <c r="J494" s="21"/>
    </row>
    <row r="495" spans="1:10" s="18" customFormat="1" ht="45.75" x14ac:dyDescent="0.25">
      <c r="A495" s="103"/>
      <c r="B495" s="104"/>
      <c r="C495" s="38" t="s">
        <v>0</v>
      </c>
      <c r="D495" s="22"/>
      <c r="E495" s="21"/>
      <c r="F495" s="21"/>
      <c r="G495" s="21"/>
      <c r="H495" s="21"/>
      <c r="I495" s="21"/>
      <c r="J495" s="21"/>
    </row>
    <row r="496" spans="1:10" s="18" customFormat="1" ht="45.75" x14ac:dyDescent="0.25">
      <c r="A496" s="103"/>
      <c r="B496" s="104"/>
      <c r="C496" s="38" t="s">
        <v>1</v>
      </c>
      <c r="D496" s="22">
        <f>E496+G496+I496</f>
        <v>8046.6419999999998</v>
      </c>
      <c r="E496" s="21">
        <v>8046.6419999999998</v>
      </c>
      <c r="F496" s="21">
        <v>0</v>
      </c>
      <c r="G496" s="21"/>
      <c r="H496" s="21"/>
      <c r="I496" s="21"/>
      <c r="J496" s="21"/>
    </row>
    <row r="497" spans="1:10" s="18" customFormat="1" ht="45.75" x14ac:dyDescent="0.25">
      <c r="A497" s="103"/>
      <c r="B497" s="104"/>
      <c r="C497" s="38" t="s">
        <v>2</v>
      </c>
      <c r="D497" s="22"/>
      <c r="E497" s="21">
        <v>164.21799999999999</v>
      </c>
      <c r="F497" s="21"/>
      <c r="G497" s="21"/>
      <c r="H497" s="21"/>
      <c r="I497" s="21"/>
      <c r="J497" s="21"/>
    </row>
    <row r="498" spans="1:10" s="18" customFormat="1" ht="45.75" x14ac:dyDescent="0.25">
      <c r="A498" s="103"/>
      <c r="B498" s="104"/>
      <c r="C498" s="38" t="s">
        <v>3</v>
      </c>
      <c r="D498" s="22"/>
      <c r="E498" s="21"/>
      <c r="F498" s="21"/>
      <c r="G498" s="21"/>
      <c r="H498" s="21"/>
      <c r="I498" s="21"/>
      <c r="J498" s="21"/>
    </row>
    <row r="499" spans="1:10" s="18" customFormat="1" ht="45.75" x14ac:dyDescent="0.25">
      <c r="A499" s="60" t="s">
        <v>40</v>
      </c>
      <c r="B499" s="61"/>
      <c r="C499" s="61"/>
      <c r="D499" s="61"/>
      <c r="E499" s="61"/>
      <c r="F499" s="61"/>
      <c r="G499" s="61"/>
      <c r="H499" s="61"/>
      <c r="I499" s="61"/>
      <c r="J499" s="62"/>
    </row>
    <row r="500" spans="1:10" s="18" customFormat="1" ht="108" customHeight="1" x14ac:dyDescent="0.25">
      <c r="A500" s="103"/>
      <c r="B500" s="67" t="s">
        <v>362</v>
      </c>
      <c r="C500" s="67"/>
      <c r="D500" s="67"/>
      <c r="E500" s="67"/>
      <c r="F500" s="67"/>
      <c r="G500" s="67"/>
      <c r="H500" s="67"/>
      <c r="I500" s="67"/>
      <c r="J500" s="67"/>
    </row>
    <row r="501" spans="1:10" s="18" customFormat="1" ht="45" x14ac:dyDescent="0.25">
      <c r="A501" s="103"/>
      <c r="B501" s="104" t="s">
        <v>444</v>
      </c>
      <c r="C501" s="66" t="s">
        <v>370</v>
      </c>
      <c r="D501" s="66"/>
      <c r="E501" s="66"/>
      <c r="F501" s="66"/>
      <c r="G501" s="66"/>
      <c r="H501" s="66"/>
      <c r="I501" s="66"/>
      <c r="J501" s="66"/>
    </row>
    <row r="502" spans="1:10" s="18" customFormat="1" ht="45.75" x14ac:dyDescent="0.25">
      <c r="A502" s="103"/>
      <c r="B502" s="104"/>
      <c r="C502" s="38" t="s">
        <v>4</v>
      </c>
      <c r="D502" s="22">
        <f t="shared" ref="D502" si="191">SUM(D503:D506)</f>
        <v>13568.627699999999</v>
      </c>
      <c r="E502" s="21">
        <f>SUM(E503:E506)</f>
        <v>15076.252999999999</v>
      </c>
      <c r="F502" s="21"/>
      <c r="G502" s="21">
        <f>SUM(G503:G506)</f>
        <v>0</v>
      </c>
      <c r="H502" s="21"/>
      <c r="I502" s="21">
        <f>SUM(I503:I506)</f>
        <v>0</v>
      </c>
      <c r="J502" s="21"/>
    </row>
    <row r="503" spans="1:10" s="18" customFormat="1" ht="45.75" x14ac:dyDescent="0.25">
      <c r="A503" s="103"/>
      <c r="B503" s="104"/>
      <c r="C503" s="38" t="s">
        <v>0</v>
      </c>
      <c r="D503" s="22"/>
      <c r="E503" s="21"/>
      <c r="F503" s="21"/>
      <c r="G503" s="21"/>
      <c r="H503" s="21"/>
      <c r="I503" s="21"/>
      <c r="J503" s="21"/>
    </row>
    <row r="504" spans="1:10" s="18" customFormat="1" ht="45.75" x14ac:dyDescent="0.25">
      <c r="A504" s="103"/>
      <c r="B504" s="104"/>
      <c r="C504" s="38" t="s">
        <v>1</v>
      </c>
      <c r="D504" s="22">
        <f>E504+G504+I504</f>
        <v>13568.627699999999</v>
      </c>
      <c r="E504" s="21">
        <v>13568.627699999999</v>
      </c>
      <c r="F504" s="21">
        <v>0</v>
      </c>
      <c r="G504" s="21"/>
      <c r="H504" s="21"/>
      <c r="I504" s="21"/>
      <c r="J504" s="21"/>
    </row>
    <row r="505" spans="1:10" s="18" customFormat="1" ht="45.75" x14ac:dyDescent="0.25">
      <c r="A505" s="103"/>
      <c r="B505" s="104"/>
      <c r="C505" s="38" t="s">
        <v>2</v>
      </c>
      <c r="D505" s="22"/>
      <c r="E505" s="21">
        <v>1507.6252999999999</v>
      </c>
      <c r="F505" s="21"/>
      <c r="G505" s="21"/>
      <c r="H505" s="21"/>
      <c r="I505" s="21"/>
      <c r="J505" s="21"/>
    </row>
    <row r="506" spans="1:10" s="18" customFormat="1" ht="45.75" x14ac:dyDescent="0.25">
      <c r="A506" s="103"/>
      <c r="B506" s="104"/>
      <c r="C506" s="38" t="s">
        <v>3</v>
      </c>
      <c r="D506" s="22"/>
      <c r="E506" s="21"/>
      <c r="F506" s="21"/>
      <c r="G506" s="21"/>
      <c r="H506" s="21"/>
      <c r="I506" s="21"/>
      <c r="J506" s="21"/>
    </row>
    <row r="507" spans="1:10" s="18" customFormat="1" ht="45.75" x14ac:dyDescent="0.25">
      <c r="A507" s="60" t="s">
        <v>40</v>
      </c>
      <c r="B507" s="61"/>
      <c r="C507" s="61"/>
      <c r="D507" s="61"/>
      <c r="E507" s="61"/>
      <c r="F507" s="61"/>
      <c r="G507" s="61"/>
      <c r="H507" s="61"/>
      <c r="I507" s="61"/>
      <c r="J507" s="62"/>
    </row>
    <row r="508" spans="1:10" s="18" customFormat="1" ht="101.25" customHeight="1" x14ac:dyDescent="0.25">
      <c r="A508" s="103"/>
      <c r="B508" s="67" t="s">
        <v>362</v>
      </c>
      <c r="C508" s="67"/>
      <c r="D508" s="67"/>
      <c r="E508" s="67"/>
      <c r="F508" s="67"/>
      <c r="G508" s="67"/>
      <c r="H508" s="67"/>
      <c r="I508" s="67"/>
      <c r="J508" s="67"/>
    </row>
    <row r="509" spans="1:10" s="18" customFormat="1" ht="45" x14ac:dyDescent="0.25">
      <c r="A509" s="103"/>
      <c r="B509" s="104" t="s">
        <v>298</v>
      </c>
      <c r="C509" s="66" t="s">
        <v>371</v>
      </c>
      <c r="D509" s="66"/>
      <c r="E509" s="66"/>
      <c r="F509" s="66"/>
      <c r="G509" s="66"/>
      <c r="H509" s="66"/>
      <c r="I509" s="66"/>
      <c r="J509" s="66"/>
    </row>
    <row r="510" spans="1:10" s="18" customFormat="1" ht="45.75" x14ac:dyDescent="0.25">
      <c r="A510" s="103"/>
      <c r="B510" s="104"/>
      <c r="C510" s="38" t="s">
        <v>4</v>
      </c>
      <c r="D510" s="22">
        <f t="shared" ref="D510" si="192">SUM(D511:D514)</f>
        <v>221008.52727272725</v>
      </c>
      <c r="E510" s="21">
        <f>SUM(E511:E514)</f>
        <v>99417.152900000001</v>
      </c>
      <c r="F510" s="21"/>
      <c r="G510" s="21">
        <f>SUM(G511:G514)</f>
        <v>143692.22709999999</v>
      </c>
      <c r="H510" s="21"/>
      <c r="I510" s="21">
        <f>SUM(I511:I514)</f>
        <v>0</v>
      </c>
      <c r="J510" s="21"/>
    </row>
    <row r="511" spans="1:10" s="18" customFormat="1" ht="45.75" x14ac:dyDescent="0.25">
      <c r="A511" s="103"/>
      <c r="B511" s="104"/>
      <c r="C511" s="38" t="s">
        <v>0</v>
      </c>
      <c r="D511" s="22"/>
      <c r="E511" s="21"/>
      <c r="F511" s="21"/>
      <c r="G511" s="21"/>
      <c r="H511" s="21"/>
      <c r="I511" s="21"/>
      <c r="J511" s="21"/>
    </row>
    <row r="512" spans="1:10" s="18" customFormat="1" ht="45.75" x14ac:dyDescent="0.25">
      <c r="A512" s="103"/>
      <c r="B512" s="104"/>
      <c r="C512" s="38" t="s">
        <v>1</v>
      </c>
      <c r="D512" s="22">
        <f>E512+G512+I512</f>
        <v>221008.52727272725</v>
      </c>
      <c r="E512" s="21">
        <v>90379.229909090907</v>
      </c>
      <c r="F512" s="21">
        <v>0</v>
      </c>
      <c r="G512" s="21">
        <v>130629.29736363635</v>
      </c>
      <c r="H512" s="21">
        <v>0</v>
      </c>
      <c r="I512" s="21"/>
      <c r="J512" s="21"/>
    </row>
    <row r="513" spans="1:10" s="18" customFormat="1" ht="45.75" x14ac:dyDescent="0.25">
      <c r="A513" s="103"/>
      <c r="B513" s="104"/>
      <c r="C513" s="38" t="s">
        <v>2</v>
      </c>
      <c r="D513" s="22"/>
      <c r="E513" s="21">
        <v>9037.9229909090918</v>
      </c>
      <c r="F513" s="21"/>
      <c r="G513" s="21">
        <v>13062.929736363636</v>
      </c>
      <c r="H513" s="21"/>
      <c r="I513" s="21"/>
      <c r="J513" s="21"/>
    </row>
    <row r="514" spans="1:10" s="18" customFormat="1" ht="45.75" x14ac:dyDescent="0.25">
      <c r="A514" s="103"/>
      <c r="B514" s="104"/>
      <c r="C514" s="38" t="s">
        <v>3</v>
      </c>
      <c r="D514" s="22"/>
      <c r="E514" s="21"/>
      <c r="F514" s="21"/>
      <c r="G514" s="21"/>
      <c r="H514" s="21"/>
      <c r="I514" s="21"/>
      <c r="J514" s="21"/>
    </row>
    <row r="515" spans="1:10" s="18" customFormat="1" ht="45.75" x14ac:dyDescent="0.25">
      <c r="A515" s="60" t="s">
        <v>40</v>
      </c>
      <c r="B515" s="61"/>
      <c r="C515" s="61"/>
      <c r="D515" s="61"/>
      <c r="E515" s="61"/>
      <c r="F515" s="61"/>
      <c r="G515" s="61"/>
      <c r="H515" s="61"/>
      <c r="I515" s="61"/>
      <c r="J515" s="62"/>
    </row>
    <row r="516" spans="1:10" s="18" customFormat="1" ht="88.5" customHeight="1" x14ac:dyDescent="0.25">
      <c r="A516" s="103"/>
      <c r="B516" s="67" t="s">
        <v>362</v>
      </c>
      <c r="C516" s="67"/>
      <c r="D516" s="67"/>
      <c r="E516" s="67"/>
      <c r="F516" s="67"/>
      <c r="G516" s="67"/>
      <c r="H516" s="67"/>
      <c r="I516" s="67"/>
      <c r="J516" s="67"/>
    </row>
    <row r="517" spans="1:10" s="18" customFormat="1" ht="109.5" customHeight="1" x14ac:dyDescent="0.25">
      <c r="A517" s="103"/>
      <c r="B517" s="104" t="s">
        <v>445</v>
      </c>
      <c r="C517" s="66" t="s">
        <v>372</v>
      </c>
      <c r="D517" s="66"/>
      <c r="E517" s="66"/>
      <c r="F517" s="66"/>
      <c r="G517" s="66"/>
      <c r="H517" s="66"/>
      <c r="I517" s="66"/>
      <c r="J517" s="66"/>
    </row>
    <row r="518" spans="1:10" s="18" customFormat="1" ht="45.75" x14ac:dyDescent="0.25">
      <c r="A518" s="103"/>
      <c r="B518" s="104"/>
      <c r="C518" s="38" t="s">
        <v>4</v>
      </c>
      <c r="D518" s="22">
        <f t="shared" ref="D518" si="193">SUM(D519:D522)</f>
        <v>1201828.16613</v>
      </c>
      <c r="E518" s="21">
        <f>SUM(E519:E522)</f>
        <v>355654.16274300002</v>
      </c>
      <c r="F518" s="21"/>
      <c r="G518" s="21">
        <f>SUM(G519:G522)</f>
        <v>216530.17099999997</v>
      </c>
      <c r="H518" s="21"/>
      <c r="I518" s="21">
        <f>SUM(I519:I522)</f>
        <v>749826.64899999998</v>
      </c>
      <c r="J518" s="21"/>
    </row>
    <row r="519" spans="1:10" s="18" customFormat="1" ht="45.75" x14ac:dyDescent="0.25">
      <c r="A519" s="103"/>
      <c r="B519" s="104"/>
      <c r="C519" s="38" t="s">
        <v>0</v>
      </c>
      <c r="D519" s="22"/>
      <c r="E519" s="21"/>
      <c r="F519" s="21"/>
      <c r="G519" s="21"/>
      <c r="H519" s="21"/>
      <c r="I519" s="21"/>
      <c r="J519" s="21"/>
    </row>
    <row r="520" spans="1:10" s="18" customFormat="1" ht="45.75" x14ac:dyDescent="0.25">
      <c r="A520" s="103"/>
      <c r="B520" s="104"/>
      <c r="C520" s="38" t="s">
        <v>1</v>
      </c>
      <c r="D520" s="22">
        <f>E520+G520+I520</f>
        <v>1201828.16613</v>
      </c>
      <c r="E520" s="21">
        <v>323321.96613000002</v>
      </c>
      <c r="F520" s="21">
        <v>0</v>
      </c>
      <c r="G520" s="21">
        <v>196845.61</v>
      </c>
      <c r="H520" s="21">
        <v>0</v>
      </c>
      <c r="I520" s="21">
        <v>681660.59</v>
      </c>
      <c r="J520" s="21">
        <v>0</v>
      </c>
    </row>
    <row r="521" spans="1:10" s="18" customFormat="1" ht="45.75" x14ac:dyDescent="0.25">
      <c r="A521" s="103"/>
      <c r="B521" s="104"/>
      <c r="C521" s="38" t="s">
        <v>2</v>
      </c>
      <c r="D521" s="22"/>
      <c r="E521" s="21">
        <v>32332.196613000004</v>
      </c>
      <c r="F521" s="21"/>
      <c r="G521" s="21">
        <v>19684.561000000002</v>
      </c>
      <c r="H521" s="21"/>
      <c r="I521" s="21">
        <v>68166.058999999994</v>
      </c>
      <c r="J521" s="21"/>
    </row>
    <row r="522" spans="1:10" s="18" customFormat="1" ht="45.75" x14ac:dyDescent="0.25">
      <c r="A522" s="103"/>
      <c r="B522" s="104"/>
      <c r="C522" s="38" t="s">
        <v>3</v>
      </c>
      <c r="D522" s="22"/>
      <c r="E522" s="21"/>
      <c r="F522" s="21"/>
      <c r="G522" s="21"/>
      <c r="H522" s="21"/>
      <c r="I522" s="21"/>
      <c r="J522" s="21"/>
    </row>
    <row r="523" spans="1:10" s="18" customFormat="1" ht="45.75" x14ac:dyDescent="0.25">
      <c r="A523" s="60" t="s">
        <v>40</v>
      </c>
      <c r="B523" s="61"/>
      <c r="C523" s="61"/>
      <c r="D523" s="61"/>
      <c r="E523" s="61"/>
      <c r="F523" s="61"/>
      <c r="G523" s="61"/>
      <c r="H523" s="61"/>
      <c r="I523" s="61"/>
      <c r="J523" s="62"/>
    </row>
    <row r="524" spans="1:10" s="18" customFormat="1" ht="105.75" customHeight="1" x14ac:dyDescent="0.25">
      <c r="A524" s="103"/>
      <c r="B524" s="67" t="s">
        <v>361</v>
      </c>
      <c r="C524" s="67"/>
      <c r="D524" s="67"/>
      <c r="E524" s="67"/>
      <c r="F524" s="67"/>
      <c r="G524" s="67"/>
      <c r="H524" s="67"/>
      <c r="I524" s="67"/>
      <c r="J524" s="67"/>
    </row>
    <row r="525" spans="1:10" s="18" customFormat="1" ht="45" x14ac:dyDescent="0.25">
      <c r="A525" s="103"/>
      <c r="B525" s="104" t="s">
        <v>446</v>
      </c>
      <c r="C525" s="66" t="s">
        <v>373</v>
      </c>
      <c r="D525" s="66"/>
      <c r="E525" s="66"/>
      <c r="F525" s="66"/>
      <c r="G525" s="66"/>
      <c r="H525" s="66"/>
      <c r="I525" s="66"/>
      <c r="J525" s="66"/>
    </row>
    <row r="526" spans="1:10" s="18" customFormat="1" ht="45.75" x14ac:dyDescent="0.25">
      <c r="A526" s="103"/>
      <c r="B526" s="104"/>
      <c r="C526" s="38" t="s">
        <v>4</v>
      </c>
      <c r="D526" s="22">
        <f t="shared" ref="D526" si="194">SUM(D527:D530)</f>
        <v>542000</v>
      </c>
      <c r="E526" s="21">
        <f>SUM(E527:E530)</f>
        <v>542000</v>
      </c>
      <c r="F526" s="21"/>
      <c r="G526" s="21">
        <f>SUM(G527:G530)</f>
        <v>0</v>
      </c>
      <c r="H526" s="21"/>
      <c r="I526" s="21">
        <f>SUM(I527:I530)</f>
        <v>0</v>
      </c>
      <c r="J526" s="21"/>
    </row>
    <row r="527" spans="1:10" s="18" customFormat="1" ht="45.75" x14ac:dyDescent="0.25">
      <c r="A527" s="103"/>
      <c r="B527" s="104"/>
      <c r="C527" s="38" t="s">
        <v>0</v>
      </c>
      <c r="D527" s="22"/>
      <c r="E527" s="21"/>
      <c r="F527" s="21"/>
      <c r="G527" s="21"/>
      <c r="H527" s="21"/>
      <c r="I527" s="21"/>
      <c r="J527" s="21"/>
    </row>
    <row r="528" spans="1:10" s="18" customFormat="1" ht="45.75" x14ac:dyDescent="0.25">
      <c r="A528" s="103"/>
      <c r="B528" s="104"/>
      <c r="C528" s="38" t="s">
        <v>1</v>
      </c>
      <c r="D528" s="22">
        <f>E528+G528+I528</f>
        <v>542000</v>
      </c>
      <c r="E528" s="21">
        <v>542000</v>
      </c>
      <c r="F528" s="21">
        <v>0</v>
      </c>
      <c r="G528" s="21"/>
      <c r="H528" s="21"/>
      <c r="I528" s="21"/>
      <c r="J528" s="21"/>
    </row>
    <row r="529" spans="1:10" s="18" customFormat="1" ht="45.75" x14ac:dyDescent="0.25">
      <c r="A529" s="103"/>
      <c r="B529" s="104"/>
      <c r="C529" s="38" t="s">
        <v>2</v>
      </c>
      <c r="D529" s="22"/>
      <c r="E529" s="21"/>
      <c r="F529" s="21"/>
      <c r="G529" s="21"/>
      <c r="H529" s="21"/>
      <c r="I529" s="21"/>
      <c r="J529" s="21"/>
    </row>
    <row r="530" spans="1:10" s="18" customFormat="1" ht="45.75" x14ac:dyDescent="0.25">
      <c r="A530" s="103"/>
      <c r="B530" s="104"/>
      <c r="C530" s="38" t="s">
        <v>3</v>
      </c>
      <c r="D530" s="22"/>
      <c r="E530" s="21"/>
      <c r="F530" s="21"/>
      <c r="G530" s="21"/>
      <c r="H530" s="21"/>
      <c r="I530" s="21"/>
      <c r="J530" s="21"/>
    </row>
    <row r="531" spans="1:10" s="18" customFormat="1" ht="45.75" x14ac:dyDescent="0.25">
      <c r="A531" s="60" t="s">
        <v>40</v>
      </c>
      <c r="B531" s="61"/>
      <c r="C531" s="61"/>
      <c r="D531" s="61"/>
      <c r="E531" s="61"/>
      <c r="F531" s="61"/>
      <c r="G531" s="61"/>
      <c r="H531" s="61"/>
      <c r="I531" s="61"/>
      <c r="J531" s="62"/>
    </row>
    <row r="532" spans="1:10" s="18" customFormat="1" ht="113.25" customHeight="1" x14ac:dyDescent="0.25">
      <c r="A532" s="103"/>
      <c r="B532" s="67" t="s">
        <v>362</v>
      </c>
      <c r="C532" s="67"/>
      <c r="D532" s="67"/>
      <c r="E532" s="67"/>
      <c r="F532" s="67"/>
      <c r="G532" s="67"/>
      <c r="H532" s="67"/>
      <c r="I532" s="67"/>
      <c r="J532" s="67"/>
    </row>
    <row r="533" spans="1:10" s="18" customFormat="1" ht="69.75" customHeight="1" x14ac:dyDescent="0.25">
      <c r="A533" s="103"/>
      <c r="B533" s="104" t="s">
        <v>447</v>
      </c>
      <c r="C533" s="66" t="s">
        <v>374</v>
      </c>
      <c r="D533" s="66"/>
      <c r="E533" s="66"/>
      <c r="F533" s="66"/>
      <c r="G533" s="66"/>
      <c r="H533" s="66"/>
      <c r="I533" s="66"/>
      <c r="J533" s="66"/>
    </row>
    <row r="534" spans="1:10" s="18" customFormat="1" ht="45.75" x14ac:dyDescent="0.25">
      <c r="A534" s="103"/>
      <c r="B534" s="104"/>
      <c r="C534" s="38" t="s">
        <v>4</v>
      </c>
      <c r="D534" s="22">
        <f t="shared" ref="D534" si="195">SUM(D535:D538)</f>
        <v>357561.25800000003</v>
      </c>
      <c r="E534" s="21">
        <f>SUM(E535:E538)</f>
        <v>170000</v>
      </c>
      <c r="F534" s="21"/>
      <c r="G534" s="21">
        <f>SUM(G535:G538)</f>
        <v>187561.258</v>
      </c>
      <c r="H534" s="21"/>
      <c r="I534" s="21">
        <f>SUM(I535:I538)</f>
        <v>0</v>
      </c>
      <c r="J534" s="21"/>
    </row>
    <row r="535" spans="1:10" s="18" customFormat="1" ht="45.75" x14ac:dyDescent="0.25">
      <c r="A535" s="103"/>
      <c r="B535" s="104"/>
      <c r="C535" s="38" t="s">
        <v>0</v>
      </c>
      <c r="D535" s="22"/>
      <c r="E535" s="21"/>
      <c r="F535" s="21"/>
      <c r="G535" s="21"/>
      <c r="H535" s="21"/>
      <c r="I535" s="21"/>
      <c r="J535" s="21"/>
    </row>
    <row r="536" spans="1:10" s="18" customFormat="1" ht="45.75" x14ac:dyDescent="0.25">
      <c r="A536" s="103"/>
      <c r="B536" s="104"/>
      <c r="C536" s="38" t="s">
        <v>1</v>
      </c>
      <c r="D536" s="22">
        <f>E536+G536+I536</f>
        <v>357561.25800000003</v>
      </c>
      <c r="E536" s="21">
        <v>170000</v>
      </c>
      <c r="F536" s="21">
        <v>0</v>
      </c>
      <c r="G536" s="21">
        <v>187561.258</v>
      </c>
      <c r="H536" s="21">
        <v>0</v>
      </c>
      <c r="I536" s="21"/>
      <c r="J536" s="21"/>
    </row>
    <row r="537" spans="1:10" s="18" customFormat="1" ht="45.75" x14ac:dyDescent="0.25">
      <c r="A537" s="103"/>
      <c r="B537" s="104"/>
      <c r="C537" s="38" t="s">
        <v>2</v>
      </c>
      <c r="D537" s="22"/>
      <c r="E537" s="21"/>
      <c r="F537" s="21"/>
      <c r="G537" s="21"/>
      <c r="H537" s="21"/>
      <c r="I537" s="21"/>
      <c r="J537" s="21"/>
    </row>
    <row r="538" spans="1:10" s="18" customFormat="1" ht="45.75" x14ac:dyDescent="0.25">
      <c r="A538" s="103"/>
      <c r="B538" s="104"/>
      <c r="C538" s="38" t="s">
        <v>3</v>
      </c>
      <c r="D538" s="22"/>
      <c r="E538" s="21"/>
      <c r="F538" s="21"/>
      <c r="G538" s="21"/>
      <c r="H538" s="21"/>
      <c r="I538" s="21"/>
      <c r="J538" s="21"/>
    </row>
    <row r="539" spans="1:10" s="18" customFormat="1" ht="45.75" x14ac:dyDescent="0.25">
      <c r="A539" s="60" t="s">
        <v>40</v>
      </c>
      <c r="B539" s="61"/>
      <c r="C539" s="61"/>
      <c r="D539" s="61"/>
      <c r="E539" s="61"/>
      <c r="F539" s="61"/>
      <c r="G539" s="61"/>
      <c r="H539" s="61"/>
      <c r="I539" s="61"/>
      <c r="J539" s="62"/>
    </row>
    <row r="540" spans="1:10" s="18" customFormat="1" ht="93" customHeight="1" x14ac:dyDescent="0.25">
      <c r="A540" s="103"/>
      <c r="B540" s="67" t="s">
        <v>362</v>
      </c>
      <c r="C540" s="67"/>
      <c r="D540" s="67"/>
      <c r="E540" s="67"/>
      <c r="F540" s="67"/>
      <c r="G540" s="67"/>
      <c r="H540" s="67"/>
      <c r="I540" s="67"/>
      <c r="J540" s="67"/>
    </row>
    <row r="541" spans="1:10" s="18" customFormat="1" ht="75" customHeight="1" x14ac:dyDescent="0.25">
      <c r="A541" s="103"/>
      <c r="B541" s="104" t="s">
        <v>448</v>
      </c>
      <c r="C541" s="66" t="s">
        <v>375</v>
      </c>
      <c r="D541" s="66"/>
      <c r="E541" s="66"/>
      <c r="F541" s="66"/>
      <c r="G541" s="66"/>
      <c r="H541" s="66"/>
      <c r="I541" s="66"/>
      <c r="J541" s="66"/>
    </row>
    <row r="542" spans="1:10" s="18" customFormat="1" ht="45.75" x14ac:dyDescent="0.25">
      <c r="A542" s="103"/>
      <c r="B542" s="104"/>
      <c r="C542" s="38" t="s">
        <v>4</v>
      </c>
      <c r="D542" s="22">
        <f t="shared" ref="D542" si="196">SUM(D543:D546)</f>
        <v>1493509.446</v>
      </c>
      <c r="E542" s="21">
        <f>SUM(E543:E546)</f>
        <v>200000</v>
      </c>
      <c r="F542" s="21"/>
      <c r="G542" s="21">
        <f>SUM(G543:G546)</f>
        <v>474000</v>
      </c>
      <c r="H542" s="21"/>
      <c r="I542" s="21">
        <f>SUM(I543:I546)</f>
        <v>819509.446</v>
      </c>
      <c r="J542" s="21"/>
    </row>
    <row r="543" spans="1:10" s="18" customFormat="1" ht="45.75" x14ac:dyDescent="0.25">
      <c r="A543" s="103"/>
      <c r="B543" s="104"/>
      <c r="C543" s="38" t="s">
        <v>0</v>
      </c>
      <c r="D543" s="22"/>
      <c r="E543" s="21"/>
      <c r="F543" s="21"/>
      <c r="G543" s="21"/>
      <c r="H543" s="21"/>
      <c r="I543" s="21"/>
      <c r="J543" s="21"/>
    </row>
    <row r="544" spans="1:10" s="18" customFormat="1" ht="45.75" x14ac:dyDescent="0.25">
      <c r="A544" s="103"/>
      <c r="B544" s="104"/>
      <c r="C544" s="38" t="s">
        <v>1</v>
      </c>
      <c r="D544" s="22">
        <f>E544+G544+I544</f>
        <v>1493509.446</v>
      </c>
      <c r="E544" s="21">
        <v>200000</v>
      </c>
      <c r="F544" s="21">
        <v>0</v>
      </c>
      <c r="G544" s="21">
        <v>474000</v>
      </c>
      <c r="H544" s="21">
        <v>0</v>
      </c>
      <c r="I544" s="21">
        <v>819509.446</v>
      </c>
      <c r="J544" s="21">
        <v>0</v>
      </c>
    </row>
    <row r="545" spans="1:10" s="18" customFormat="1" ht="45.75" x14ac:dyDescent="0.25">
      <c r="A545" s="103"/>
      <c r="B545" s="104"/>
      <c r="C545" s="38" t="s">
        <v>2</v>
      </c>
      <c r="D545" s="22"/>
      <c r="E545" s="21"/>
      <c r="F545" s="21"/>
      <c r="G545" s="21"/>
      <c r="H545" s="21"/>
      <c r="I545" s="21"/>
      <c r="J545" s="21"/>
    </row>
    <row r="546" spans="1:10" s="18" customFormat="1" ht="45.75" x14ac:dyDescent="0.25">
      <c r="A546" s="103"/>
      <c r="B546" s="104"/>
      <c r="C546" s="38" t="s">
        <v>3</v>
      </c>
      <c r="D546" s="22"/>
      <c r="E546" s="21"/>
      <c r="F546" s="21"/>
      <c r="G546" s="21"/>
      <c r="H546" s="21"/>
      <c r="I546" s="21"/>
      <c r="J546" s="21"/>
    </row>
    <row r="547" spans="1:10" s="18" customFormat="1" ht="45.75" x14ac:dyDescent="0.25">
      <c r="A547" s="60" t="s">
        <v>40</v>
      </c>
      <c r="B547" s="61"/>
      <c r="C547" s="61"/>
      <c r="D547" s="61"/>
      <c r="E547" s="61"/>
      <c r="F547" s="61"/>
      <c r="G547" s="61"/>
      <c r="H547" s="61"/>
      <c r="I547" s="61"/>
      <c r="J547" s="62"/>
    </row>
    <row r="548" spans="1:10" s="18" customFormat="1" ht="100.5" customHeight="1" x14ac:dyDescent="0.25">
      <c r="A548" s="103"/>
      <c r="B548" s="67" t="s">
        <v>362</v>
      </c>
      <c r="C548" s="67"/>
      <c r="D548" s="67"/>
      <c r="E548" s="67"/>
      <c r="F548" s="67"/>
      <c r="G548" s="67"/>
      <c r="H548" s="67"/>
      <c r="I548" s="67"/>
      <c r="J548" s="67"/>
    </row>
    <row r="549" spans="1:10" s="18" customFormat="1" ht="45" x14ac:dyDescent="0.25">
      <c r="A549" s="103"/>
      <c r="B549" s="104" t="s">
        <v>449</v>
      </c>
      <c r="C549" s="66" t="s">
        <v>344</v>
      </c>
      <c r="D549" s="66"/>
      <c r="E549" s="66"/>
      <c r="F549" s="66"/>
      <c r="G549" s="66"/>
      <c r="H549" s="66"/>
      <c r="I549" s="66"/>
      <c r="J549" s="66"/>
    </row>
    <row r="550" spans="1:10" s="18" customFormat="1" ht="45.75" x14ac:dyDescent="0.25">
      <c r="A550" s="103"/>
      <c r="B550" s="104"/>
      <c r="C550" s="38" t="s">
        <v>4</v>
      </c>
      <c r="D550" s="22">
        <f t="shared" ref="D550" si="197">SUM(D551:D554)</f>
        <v>526064.82699999993</v>
      </c>
      <c r="E550" s="21">
        <f>SUM(E551:E554)</f>
        <v>198933.867</v>
      </c>
      <c r="F550" s="21"/>
      <c r="G550" s="21">
        <f>SUM(G551:G554)</f>
        <v>200000</v>
      </c>
      <c r="H550" s="21"/>
      <c r="I550" s="21">
        <f>SUM(I551:I554)</f>
        <v>127130.96</v>
      </c>
      <c r="J550" s="21"/>
    </row>
    <row r="551" spans="1:10" s="18" customFormat="1" ht="45.75" x14ac:dyDescent="0.25">
      <c r="A551" s="103"/>
      <c r="B551" s="104"/>
      <c r="C551" s="38" t="s">
        <v>0</v>
      </c>
      <c r="D551" s="22"/>
      <c r="E551" s="21"/>
      <c r="F551" s="21"/>
      <c r="G551" s="21"/>
      <c r="H551" s="21"/>
      <c r="I551" s="21"/>
      <c r="J551" s="21"/>
    </row>
    <row r="552" spans="1:10" s="18" customFormat="1" ht="45.75" x14ac:dyDescent="0.25">
      <c r="A552" s="103"/>
      <c r="B552" s="104"/>
      <c r="C552" s="38" t="s">
        <v>1</v>
      </c>
      <c r="D552" s="22">
        <f>E552+G552+I552</f>
        <v>526064.82699999993</v>
      </c>
      <c r="E552" s="21">
        <f>203933.867-5000</f>
        <v>198933.867</v>
      </c>
      <c r="F552" s="21">
        <v>0</v>
      </c>
      <c r="G552" s="21">
        <v>200000</v>
      </c>
      <c r="H552" s="21">
        <v>0</v>
      </c>
      <c r="I552" s="21">
        <v>127130.96</v>
      </c>
      <c r="J552" s="21">
        <v>0</v>
      </c>
    </row>
    <row r="553" spans="1:10" s="18" customFormat="1" ht="45.75" x14ac:dyDescent="0.25">
      <c r="A553" s="103"/>
      <c r="B553" s="104"/>
      <c r="C553" s="38" t="s">
        <v>2</v>
      </c>
      <c r="D553" s="22"/>
      <c r="E553" s="21"/>
      <c r="F553" s="21"/>
      <c r="G553" s="21"/>
      <c r="H553" s="21"/>
      <c r="I553" s="21"/>
      <c r="J553" s="21"/>
    </row>
    <row r="554" spans="1:10" s="18" customFormat="1" ht="45.75" x14ac:dyDescent="0.25">
      <c r="A554" s="103"/>
      <c r="B554" s="104"/>
      <c r="C554" s="38" t="s">
        <v>3</v>
      </c>
      <c r="D554" s="22"/>
      <c r="E554" s="21"/>
      <c r="F554" s="21"/>
      <c r="G554" s="21"/>
      <c r="H554" s="21"/>
      <c r="I554" s="21"/>
      <c r="J554" s="21"/>
    </row>
    <row r="555" spans="1:10" s="18" customFormat="1" ht="45.75" x14ac:dyDescent="0.25">
      <c r="A555" s="60" t="s">
        <v>40</v>
      </c>
      <c r="B555" s="61"/>
      <c r="C555" s="61"/>
      <c r="D555" s="61"/>
      <c r="E555" s="61"/>
      <c r="F555" s="61"/>
      <c r="G555" s="61"/>
      <c r="H555" s="61"/>
      <c r="I555" s="61"/>
      <c r="J555" s="62"/>
    </row>
    <row r="556" spans="1:10" s="18" customFormat="1" ht="105.75" customHeight="1" x14ac:dyDescent="0.25">
      <c r="A556" s="103"/>
      <c r="B556" s="67" t="s">
        <v>362</v>
      </c>
      <c r="C556" s="67"/>
      <c r="D556" s="67"/>
      <c r="E556" s="67"/>
      <c r="F556" s="67"/>
      <c r="G556" s="67"/>
      <c r="H556" s="67"/>
      <c r="I556" s="67"/>
      <c r="J556" s="67"/>
    </row>
    <row r="557" spans="1:10" s="18" customFormat="1" ht="45" x14ac:dyDescent="0.25">
      <c r="A557" s="103"/>
      <c r="B557" s="104" t="s">
        <v>450</v>
      </c>
      <c r="C557" s="66" t="s">
        <v>376</v>
      </c>
      <c r="D557" s="66"/>
      <c r="E557" s="66"/>
      <c r="F557" s="66"/>
      <c r="G557" s="66"/>
      <c r="H557" s="66"/>
      <c r="I557" s="66"/>
      <c r="J557" s="66"/>
    </row>
    <row r="558" spans="1:10" s="18" customFormat="1" ht="45.75" x14ac:dyDescent="0.25">
      <c r="A558" s="103"/>
      <c r="B558" s="104"/>
      <c r="C558" s="38" t="s">
        <v>4</v>
      </c>
      <c r="D558" s="22">
        <f t="shared" ref="D558" si="198">SUM(D559:D562)</f>
        <v>240000</v>
      </c>
      <c r="E558" s="21">
        <f>SUM(E559:E562)</f>
        <v>240000</v>
      </c>
      <c r="F558" s="21"/>
      <c r="G558" s="21">
        <f>SUM(G559:G562)</f>
        <v>0</v>
      </c>
      <c r="H558" s="21"/>
      <c r="I558" s="21">
        <f>SUM(I559:I562)</f>
        <v>0</v>
      </c>
      <c r="J558" s="21"/>
    </row>
    <row r="559" spans="1:10" s="18" customFormat="1" ht="45.75" x14ac:dyDescent="0.25">
      <c r="A559" s="103"/>
      <c r="B559" s="104"/>
      <c r="C559" s="38" t="s">
        <v>0</v>
      </c>
      <c r="D559" s="22"/>
      <c r="E559" s="21"/>
      <c r="F559" s="21"/>
      <c r="G559" s="21"/>
      <c r="H559" s="21"/>
      <c r="I559" s="21"/>
      <c r="J559" s="21"/>
    </row>
    <row r="560" spans="1:10" s="18" customFormat="1" ht="45.75" x14ac:dyDescent="0.25">
      <c r="A560" s="103"/>
      <c r="B560" s="104"/>
      <c r="C560" s="38" t="s">
        <v>1</v>
      </c>
      <c r="D560" s="22">
        <f>E560+G560+I560</f>
        <v>240000</v>
      </c>
      <c r="E560" s="21">
        <v>240000</v>
      </c>
      <c r="F560" s="21">
        <v>0</v>
      </c>
      <c r="G560" s="21"/>
      <c r="H560" s="21"/>
      <c r="I560" s="21"/>
      <c r="J560" s="21"/>
    </row>
    <row r="561" spans="1:10" s="18" customFormat="1" ht="45.75" x14ac:dyDescent="0.25">
      <c r="A561" s="103"/>
      <c r="B561" s="104"/>
      <c r="C561" s="38" t="s">
        <v>2</v>
      </c>
      <c r="D561" s="22"/>
      <c r="E561" s="21"/>
      <c r="F561" s="21"/>
      <c r="G561" s="21"/>
      <c r="H561" s="21"/>
      <c r="I561" s="21"/>
      <c r="J561" s="21"/>
    </row>
    <row r="562" spans="1:10" s="18" customFormat="1" ht="45.75" x14ac:dyDescent="0.25">
      <c r="A562" s="103"/>
      <c r="B562" s="104"/>
      <c r="C562" s="38" t="s">
        <v>3</v>
      </c>
      <c r="D562" s="22"/>
      <c r="E562" s="21"/>
      <c r="F562" s="21"/>
      <c r="G562" s="21"/>
      <c r="H562" s="21"/>
      <c r="I562" s="21"/>
      <c r="J562" s="21"/>
    </row>
    <row r="563" spans="1:10" s="18" customFormat="1" ht="45.75" x14ac:dyDescent="0.25">
      <c r="A563" s="60" t="s">
        <v>40</v>
      </c>
      <c r="B563" s="61"/>
      <c r="C563" s="61"/>
      <c r="D563" s="61"/>
      <c r="E563" s="61"/>
      <c r="F563" s="61"/>
      <c r="G563" s="61"/>
      <c r="H563" s="61"/>
      <c r="I563" s="61"/>
      <c r="J563" s="62"/>
    </row>
    <row r="564" spans="1:10" s="18" customFormat="1" ht="98.25" customHeight="1" x14ac:dyDescent="0.25">
      <c r="A564" s="103"/>
      <c r="B564" s="67" t="s">
        <v>362</v>
      </c>
      <c r="C564" s="67"/>
      <c r="D564" s="67"/>
      <c r="E564" s="67"/>
      <c r="F564" s="67"/>
      <c r="G564" s="67"/>
      <c r="H564" s="67"/>
      <c r="I564" s="67"/>
      <c r="J564" s="67"/>
    </row>
    <row r="565" spans="1:10" s="18" customFormat="1" ht="114.75" customHeight="1" x14ac:dyDescent="0.25">
      <c r="A565" s="103"/>
      <c r="B565" s="104" t="s">
        <v>451</v>
      </c>
      <c r="C565" s="66" t="s">
        <v>377</v>
      </c>
      <c r="D565" s="66"/>
      <c r="E565" s="66"/>
      <c r="F565" s="66"/>
      <c r="G565" s="66"/>
      <c r="H565" s="66"/>
      <c r="I565" s="66"/>
      <c r="J565" s="66"/>
    </row>
    <row r="566" spans="1:10" s="18" customFormat="1" ht="45.75" x14ac:dyDescent="0.25">
      <c r="A566" s="103"/>
      <c r="B566" s="104"/>
      <c r="C566" s="38" t="s">
        <v>4</v>
      </c>
      <c r="D566" s="22">
        <f t="shared" ref="D566" si="199">SUM(D567:D570)</f>
        <v>3561.4233000000004</v>
      </c>
      <c r="E566" s="21">
        <f>SUM(E567:E570)</f>
        <v>3957.1370000000006</v>
      </c>
      <c r="F566" s="21"/>
      <c r="G566" s="21">
        <f>SUM(G567:G570)</f>
        <v>0</v>
      </c>
      <c r="H566" s="21"/>
      <c r="I566" s="21">
        <f>SUM(I567:I570)</f>
        <v>0</v>
      </c>
      <c r="J566" s="21"/>
    </row>
    <row r="567" spans="1:10" s="18" customFormat="1" ht="45.75" x14ac:dyDescent="0.25">
      <c r="A567" s="103"/>
      <c r="B567" s="104"/>
      <c r="C567" s="38" t="s">
        <v>0</v>
      </c>
      <c r="D567" s="22"/>
      <c r="E567" s="21"/>
      <c r="F567" s="21"/>
      <c r="G567" s="21"/>
      <c r="H567" s="21"/>
      <c r="I567" s="21"/>
      <c r="J567" s="21"/>
    </row>
    <row r="568" spans="1:10" s="18" customFormat="1" ht="45.75" x14ac:dyDescent="0.25">
      <c r="A568" s="103"/>
      <c r="B568" s="104"/>
      <c r="C568" s="38" t="s">
        <v>1</v>
      </c>
      <c r="D568" s="22">
        <f>E568+G568+I568</f>
        <v>3561.4233000000004</v>
      </c>
      <c r="E568" s="21">
        <v>3561.4233000000004</v>
      </c>
      <c r="F568" s="21">
        <v>0</v>
      </c>
      <c r="G568" s="21"/>
      <c r="H568" s="21"/>
      <c r="I568" s="21"/>
      <c r="J568" s="21"/>
    </row>
    <row r="569" spans="1:10" s="18" customFormat="1" ht="45.75" x14ac:dyDescent="0.25">
      <c r="A569" s="103"/>
      <c r="B569" s="104"/>
      <c r="C569" s="38" t="s">
        <v>2</v>
      </c>
      <c r="D569" s="22"/>
      <c r="E569" s="21">
        <v>395.71370000000002</v>
      </c>
      <c r="F569" s="21"/>
      <c r="G569" s="21"/>
      <c r="H569" s="21"/>
      <c r="I569" s="21"/>
      <c r="J569" s="21"/>
    </row>
    <row r="570" spans="1:10" s="18" customFormat="1" ht="45.75" x14ac:dyDescent="0.25">
      <c r="A570" s="103"/>
      <c r="B570" s="104"/>
      <c r="C570" s="38" t="s">
        <v>3</v>
      </c>
      <c r="D570" s="22"/>
      <c r="E570" s="21"/>
      <c r="F570" s="21"/>
      <c r="G570" s="21"/>
      <c r="H570" s="21"/>
      <c r="I570" s="21"/>
      <c r="J570" s="21"/>
    </row>
    <row r="571" spans="1:10" s="18" customFormat="1" ht="45.75" x14ac:dyDescent="0.25">
      <c r="A571" s="60" t="s">
        <v>40</v>
      </c>
      <c r="B571" s="61"/>
      <c r="C571" s="61"/>
      <c r="D571" s="61"/>
      <c r="E571" s="61"/>
      <c r="F571" s="61"/>
      <c r="G571" s="61"/>
      <c r="H571" s="61"/>
      <c r="I571" s="61"/>
      <c r="J571" s="62"/>
    </row>
    <row r="572" spans="1:10" s="18" customFormat="1" ht="98.25" customHeight="1" x14ac:dyDescent="0.25">
      <c r="A572" s="103"/>
      <c r="B572" s="67" t="s">
        <v>362</v>
      </c>
      <c r="C572" s="67"/>
      <c r="D572" s="67"/>
      <c r="E572" s="67"/>
      <c r="F572" s="67"/>
      <c r="G572" s="67"/>
      <c r="H572" s="67"/>
      <c r="I572" s="67"/>
      <c r="J572" s="67"/>
    </row>
    <row r="573" spans="1:10" s="18" customFormat="1" ht="99.75" customHeight="1" x14ac:dyDescent="0.25">
      <c r="A573" s="103"/>
      <c r="B573" s="104" t="s">
        <v>452</v>
      </c>
      <c r="C573" s="66" t="s">
        <v>378</v>
      </c>
      <c r="D573" s="66"/>
      <c r="E573" s="66"/>
      <c r="F573" s="66"/>
      <c r="G573" s="66"/>
      <c r="H573" s="66"/>
      <c r="I573" s="66"/>
      <c r="J573" s="66"/>
    </row>
    <row r="574" spans="1:10" s="18" customFormat="1" ht="45.75" x14ac:dyDescent="0.25">
      <c r="A574" s="103"/>
      <c r="B574" s="104"/>
      <c r="C574" s="38" t="s">
        <v>4</v>
      </c>
      <c r="D574" s="22">
        <f t="shared" ref="D574" si="200">SUM(D575:D578)</f>
        <v>13565.5425</v>
      </c>
      <c r="E574" s="21">
        <f>SUM(E575:E578)</f>
        <v>15072.824999999999</v>
      </c>
      <c r="F574" s="21"/>
      <c r="G574" s="21">
        <f>SUM(G575:G578)</f>
        <v>0</v>
      </c>
      <c r="H574" s="21"/>
      <c r="I574" s="21">
        <f>SUM(I575:I578)</f>
        <v>0</v>
      </c>
      <c r="J574" s="21"/>
    </row>
    <row r="575" spans="1:10" s="18" customFormat="1" ht="45.75" x14ac:dyDescent="0.25">
      <c r="A575" s="103"/>
      <c r="B575" s="104"/>
      <c r="C575" s="38" t="s">
        <v>0</v>
      </c>
      <c r="D575" s="22"/>
      <c r="E575" s="21"/>
      <c r="F575" s="21"/>
      <c r="G575" s="21"/>
      <c r="H575" s="21"/>
      <c r="I575" s="21"/>
      <c r="J575" s="21"/>
    </row>
    <row r="576" spans="1:10" s="18" customFormat="1" ht="45.75" x14ac:dyDescent="0.25">
      <c r="A576" s="103"/>
      <c r="B576" s="104"/>
      <c r="C576" s="38" t="s">
        <v>1</v>
      </c>
      <c r="D576" s="22">
        <f>E576+G576+I576</f>
        <v>13565.5425</v>
      </c>
      <c r="E576" s="21">
        <v>13565.5425</v>
      </c>
      <c r="F576" s="21">
        <v>0</v>
      </c>
      <c r="G576" s="21"/>
      <c r="H576" s="21"/>
      <c r="I576" s="21"/>
      <c r="J576" s="21"/>
    </row>
    <row r="577" spans="1:10" s="18" customFormat="1" ht="45.75" x14ac:dyDescent="0.25">
      <c r="A577" s="103"/>
      <c r="B577" s="104"/>
      <c r="C577" s="38" t="s">
        <v>2</v>
      </c>
      <c r="D577" s="22"/>
      <c r="E577" s="21">
        <v>1507.2825</v>
      </c>
      <c r="F577" s="21"/>
      <c r="G577" s="21"/>
      <c r="H577" s="21"/>
      <c r="I577" s="21"/>
      <c r="J577" s="21"/>
    </row>
    <row r="578" spans="1:10" s="18" customFormat="1" ht="45.75" x14ac:dyDescent="0.25">
      <c r="A578" s="103"/>
      <c r="B578" s="104"/>
      <c r="C578" s="38" t="s">
        <v>3</v>
      </c>
      <c r="D578" s="22"/>
      <c r="E578" s="21"/>
      <c r="F578" s="21"/>
      <c r="G578" s="21"/>
      <c r="H578" s="21"/>
      <c r="I578" s="21"/>
      <c r="J578" s="21"/>
    </row>
    <row r="579" spans="1:10" s="18" customFormat="1" ht="45.75" x14ac:dyDescent="0.25">
      <c r="A579" s="60" t="s">
        <v>40</v>
      </c>
      <c r="B579" s="61"/>
      <c r="C579" s="61"/>
      <c r="D579" s="61"/>
      <c r="E579" s="61"/>
      <c r="F579" s="61"/>
      <c r="G579" s="61"/>
      <c r="H579" s="61"/>
      <c r="I579" s="61"/>
      <c r="J579" s="62"/>
    </row>
    <row r="580" spans="1:10" s="18" customFormat="1" ht="111" customHeight="1" x14ac:dyDescent="0.25">
      <c r="A580" s="93"/>
      <c r="B580" s="57" t="s">
        <v>362</v>
      </c>
      <c r="C580" s="58"/>
      <c r="D580" s="58"/>
      <c r="E580" s="58"/>
      <c r="F580" s="58"/>
      <c r="G580" s="58"/>
      <c r="H580" s="58"/>
      <c r="I580" s="58"/>
      <c r="J580" s="59"/>
    </row>
    <row r="581" spans="1:10" s="18" customFormat="1" ht="45" x14ac:dyDescent="0.25">
      <c r="A581" s="94"/>
      <c r="B581" s="51" t="s">
        <v>453</v>
      </c>
      <c r="C581" s="54" t="s">
        <v>379</v>
      </c>
      <c r="D581" s="55"/>
      <c r="E581" s="55"/>
      <c r="F581" s="55"/>
      <c r="G581" s="55"/>
      <c r="H581" s="55"/>
      <c r="I581" s="55"/>
      <c r="J581" s="56"/>
    </row>
    <row r="582" spans="1:10" s="18" customFormat="1" ht="45.75" x14ac:dyDescent="0.25">
      <c r="A582" s="94"/>
      <c r="B582" s="52"/>
      <c r="C582" s="38" t="s">
        <v>4</v>
      </c>
      <c r="D582" s="22">
        <f t="shared" ref="D582" si="201">SUM(D583:D586)</f>
        <v>363636.36363636359</v>
      </c>
      <c r="E582" s="21">
        <f>SUM(E583:E586)</f>
        <v>99999.999999999985</v>
      </c>
      <c r="F582" s="21"/>
      <c r="G582" s="21">
        <f>SUM(G583:G586)</f>
        <v>150000</v>
      </c>
      <c r="H582" s="21"/>
      <c r="I582" s="21">
        <f>SUM(I583:I586)</f>
        <v>150000</v>
      </c>
      <c r="J582" s="21"/>
    </row>
    <row r="583" spans="1:10" s="18" customFormat="1" ht="45.75" x14ac:dyDescent="0.25">
      <c r="A583" s="94"/>
      <c r="B583" s="52"/>
      <c r="C583" s="38" t="s">
        <v>0</v>
      </c>
      <c r="D583" s="22"/>
      <c r="E583" s="21"/>
      <c r="F583" s="21"/>
      <c r="G583" s="21"/>
      <c r="H583" s="21"/>
      <c r="I583" s="21"/>
      <c r="J583" s="21"/>
    </row>
    <row r="584" spans="1:10" s="18" customFormat="1" ht="45.75" x14ac:dyDescent="0.25">
      <c r="A584" s="94"/>
      <c r="B584" s="52"/>
      <c r="C584" s="38" t="s">
        <v>1</v>
      </c>
      <c r="D584" s="22">
        <f>E584+G584+I584</f>
        <v>363636.36363636359</v>
      </c>
      <c r="E584" s="21">
        <v>90909.090909090897</v>
      </c>
      <c r="F584" s="21">
        <v>0</v>
      </c>
      <c r="G584" s="21">
        <v>136363.63636363635</v>
      </c>
      <c r="H584" s="21">
        <v>0</v>
      </c>
      <c r="I584" s="21">
        <v>136363.63636363635</v>
      </c>
      <c r="J584" s="21">
        <v>0</v>
      </c>
    </row>
    <row r="585" spans="1:10" s="18" customFormat="1" ht="45.75" x14ac:dyDescent="0.25">
      <c r="A585" s="94"/>
      <c r="B585" s="52"/>
      <c r="C585" s="38" t="s">
        <v>2</v>
      </c>
      <c r="D585" s="22"/>
      <c r="E585" s="21">
        <v>9090.9090909090901</v>
      </c>
      <c r="F585" s="21"/>
      <c r="G585" s="21">
        <v>13636.363636363636</v>
      </c>
      <c r="H585" s="21"/>
      <c r="I585" s="21">
        <v>13636.363636363636</v>
      </c>
      <c r="J585" s="21"/>
    </row>
    <row r="586" spans="1:10" s="18" customFormat="1" ht="45.75" x14ac:dyDescent="0.25">
      <c r="A586" s="95"/>
      <c r="B586" s="53"/>
      <c r="C586" s="38" t="s">
        <v>3</v>
      </c>
      <c r="D586" s="22"/>
      <c r="E586" s="21"/>
      <c r="F586" s="21"/>
      <c r="G586" s="21"/>
      <c r="H586" s="21"/>
      <c r="I586" s="21"/>
      <c r="J586" s="21"/>
    </row>
    <row r="587" spans="1:10" s="18" customFormat="1" ht="45.75" x14ac:dyDescent="0.25">
      <c r="A587" s="60" t="s">
        <v>40</v>
      </c>
      <c r="B587" s="61"/>
      <c r="C587" s="61"/>
      <c r="D587" s="61"/>
      <c r="E587" s="61"/>
      <c r="F587" s="61"/>
      <c r="G587" s="61"/>
      <c r="H587" s="61"/>
      <c r="I587" s="61"/>
      <c r="J587" s="62"/>
    </row>
    <row r="588" spans="1:10" s="18" customFormat="1" ht="105.75" customHeight="1" x14ac:dyDescent="0.25">
      <c r="A588" s="93"/>
      <c r="B588" s="57" t="s">
        <v>356</v>
      </c>
      <c r="C588" s="58"/>
      <c r="D588" s="58"/>
      <c r="E588" s="58"/>
      <c r="F588" s="58"/>
      <c r="G588" s="58"/>
      <c r="H588" s="58"/>
      <c r="I588" s="58"/>
      <c r="J588" s="58"/>
    </row>
    <row r="589" spans="1:10" s="18" customFormat="1" ht="107.25" customHeight="1" x14ac:dyDescent="0.25">
      <c r="A589" s="94"/>
      <c r="B589" s="51" t="s">
        <v>454</v>
      </c>
      <c r="C589" s="54" t="s">
        <v>380</v>
      </c>
      <c r="D589" s="55"/>
      <c r="E589" s="55"/>
      <c r="F589" s="55"/>
      <c r="G589" s="55"/>
      <c r="H589" s="55"/>
      <c r="I589" s="55"/>
      <c r="J589" s="55"/>
    </row>
    <row r="590" spans="1:10" s="18" customFormat="1" ht="45.75" x14ac:dyDescent="0.25">
      <c r="A590" s="94"/>
      <c r="B590" s="52"/>
      <c r="C590" s="38" t="s">
        <v>4</v>
      </c>
      <c r="D590" s="22">
        <f>SUM(D591:D594)</f>
        <v>40000</v>
      </c>
      <c r="E590" s="21">
        <f t="shared" ref="E590:J590" si="202">SUM(E591:E594)</f>
        <v>0</v>
      </c>
      <c r="F590" s="21">
        <f t="shared" si="202"/>
        <v>0</v>
      </c>
      <c r="G590" s="21">
        <f t="shared" si="202"/>
        <v>40000</v>
      </c>
      <c r="H590" s="21">
        <f t="shared" si="202"/>
        <v>0</v>
      </c>
      <c r="I590" s="21">
        <f t="shared" si="202"/>
        <v>0</v>
      </c>
      <c r="J590" s="21">
        <f t="shared" si="202"/>
        <v>0</v>
      </c>
    </row>
    <row r="591" spans="1:10" s="18" customFormat="1" ht="45.75" x14ac:dyDescent="0.25">
      <c r="A591" s="94"/>
      <c r="B591" s="52"/>
      <c r="C591" s="38" t="s">
        <v>0</v>
      </c>
      <c r="D591" s="22">
        <f>E591+H591+J591</f>
        <v>0</v>
      </c>
      <c r="E591" s="21"/>
      <c r="F591" s="21"/>
      <c r="G591" s="21"/>
      <c r="H591" s="21"/>
      <c r="I591" s="21"/>
      <c r="J591" s="21"/>
    </row>
    <row r="592" spans="1:10" s="18" customFormat="1" ht="45.75" x14ac:dyDescent="0.25">
      <c r="A592" s="94"/>
      <c r="B592" s="52"/>
      <c r="C592" s="38" t="s">
        <v>1</v>
      </c>
      <c r="D592" s="22">
        <f>E592+G592+J592</f>
        <v>40000</v>
      </c>
      <c r="E592" s="21"/>
      <c r="F592" s="21">
        <v>0</v>
      </c>
      <c r="G592" s="21">
        <v>40000</v>
      </c>
      <c r="I592" s="21"/>
      <c r="J592" s="21"/>
    </row>
    <row r="593" spans="1:10" s="18" customFormat="1" ht="45.75" x14ac:dyDescent="0.25">
      <c r="A593" s="94"/>
      <c r="B593" s="52"/>
      <c r="C593" s="38" t="s">
        <v>2</v>
      </c>
      <c r="D593" s="22">
        <f t="shared" ref="D593:D594" si="203">E593+H593+J593</f>
        <v>0</v>
      </c>
      <c r="E593" s="23"/>
      <c r="F593" s="23"/>
      <c r="G593" s="23"/>
      <c r="H593" s="23"/>
      <c r="I593" s="21"/>
      <c r="J593" s="21"/>
    </row>
    <row r="594" spans="1:10" s="18" customFormat="1" ht="45.75" x14ac:dyDescent="0.25">
      <c r="A594" s="95"/>
      <c r="B594" s="53"/>
      <c r="C594" s="38" t="s">
        <v>3</v>
      </c>
      <c r="D594" s="22">
        <f t="shared" si="203"/>
        <v>0</v>
      </c>
      <c r="E594" s="21"/>
      <c r="F594" s="21"/>
      <c r="G594" s="21"/>
      <c r="H594" s="21"/>
      <c r="I594" s="21"/>
      <c r="J594" s="21"/>
    </row>
    <row r="595" spans="1:10" s="18" customFormat="1" ht="45.75" x14ac:dyDescent="0.25">
      <c r="A595" s="60" t="s">
        <v>40</v>
      </c>
      <c r="B595" s="61"/>
      <c r="C595" s="61"/>
      <c r="D595" s="61"/>
      <c r="E595" s="61"/>
      <c r="F595" s="61"/>
      <c r="G595" s="61"/>
      <c r="H595" s="61"/>
      <c r="I595" s="61"/>
      <c r="J595" s="62"/>
    </row>
    <row r="596" spans="1:10" s="18" customFormat="1" ht="98.25" customHeight="1" x14ac:dyDescent="0.25">
      <c r="A596" s="93"/>
      <c r="B596" s="57" t="s">
        <v>356</v>
      </c>
      <c r="C596" s="58"/>
      <c r="D596" s="58"/>
      <c r="E596" s="58"/>
      <c r="F596" s="58"/>
      <c r="G596" s="58"/>
      <c r="H596" s="58"/>
      <c r="I596" s="58"/>
      <c r="J596" s="58"/>
    </row>
    <row r="597" spans="1:10" s="18" customFormat="1" ht="97.5" customHeight="1" x14ac:dyDescent="0.25">
      <c r="A597" s="94"/>
      <c r="B597" s="51" t="s">
        <v>455</v>
      </c>
      <c r="C597" s="54" t="s">
        <v>381</v>
      </c>
      <c r="D597" s="55"/>
      <c r="E597" s="55"/>
      <c r="F597" s="55"/>
      <c r="G597" s="55"/>
      <c r="H597" s="55"/>
      <c r="I597" s="55"/>
      <c r="J597" s="55"/>
    </row>
    <row r="598" spans="1:10" s="18" customFormat="1" ht="45.75" x14ac:dyDescent="0.25">
      <c r="A598" s="94"/>
      <c r="B598" s="52"/>
      <c r="C598" s="38" t="s">
        <v>4</v>
      </c>
      <c r="D598" s="22">
        <f>SUM(D599:D602)</f>
        <v>42500</v>
      </c>
      <c r="E598" s="21">
        <f t="shared" ref="E598:J598" si="204">SUM(E599:E602)</f>
        <v>0</v>
      </c>
      <c r="F598" s="21">
        <f t="shared" si="204"/>
        <v>0</v>
      </c>
      <c r="G598" s="21">
        <f t="shared" si="204"/>
        <v>42500</v>
      </c>
      <c r="H598" s="21">
        <f t="shared" si="204"/>
        <v>0</v>
      </c>
      <c r="I598" s="21">
        <f t="shared" si="204"/>
        <v>0</v>
      </c>
      <c r="J598" s="21">
        <f t="shared" si="204"/>
        <v>0</v>
      </c>
    </row>
    <row r="599" spans="1:10" s="18" customFormat="1" ht="45.75" x14ac:dyDescent="0.25">
      <c r="A599" s="94"/>
      <c r="B599" s="52"/>
      <c r="C599" s="38" t="s">
        <v>0</v>
      </c>
      <c r="D599" s="22">
        <f>E599+H599+J599</f>
        <v>0</v>
      </c>
      <c r="E599" s="21"/>
      <c r="F599" s="21"/>
      <c r="G599" s="21"/>
      <c r="H599" s="21"/>
      <c r="I599" s="21"/>
      <c r="J599" s="21"/>
    </row>
    <row r="600" spans="1:10" s="18" customFormat="1" ht="45.75" x14ac:dyDescent="0.25">
      <c r="A600" s="94"/>
      <c r="B600" s="52"/>
      <c r="C600" s="38" t="s">
        <v>1</v>
      </c>
      <c r="D600" s="22">
        <f>E600+G600+J600</f>
        <v>42500</v>
      </c>
      <c r="E600" s="21"/>
      <c r="F600" s="21">
        <v>0</v>
      </c>
      <c r="G600" s="21">
        <v>42500</v>
      </c>
      <c r="I600" s="21"/>
      <c r="J600" s="21"/>
    </row>
    <row r="601" spans="1:10" s="18" customFormat="1" ht="45.75" x14ac:dyDescent="0.25">
      <c r="A601" s="94"/>
      <c r="B601" s="52"/>
      <c r="C601" s="38" t="s">
        <v>2</v>
      </c>
      <c r="D601" s="22">
        <f t="shared" ref="D601:D602" si="205">E601+H601+J601</f>
        <v>0</v>
      </c>
      <c r="E601" s="23"/>
      <c r="F601" s="23"/>
      <c r="G601" s="23"/>
      <c r="H601" s="23"/>
      <c r="I601" s="21"/>
      <c r="J601" s="21"/>
    </row>
    <row r="602" spans="1:10" s="18" customFormat="1" ht="45.75" x14ac:dyDescent="0.25">
      <c r="A602" s="95"/>
      <c r="B602" s="53"/>
      <c r="C602" s="38" t="s">
        <v>3</v>
      </c>
      <c r="D602" s="22">
        <f t="shared" si="205"/>
        <v>0</v>
      </c>
      <c r="E602" s="21"/>
      <c r="F602" s="21"/>
      <c r="G602" s="21"/>
      <c r="H602" s="21"/>
      <c r="I602" s="21"/>
      <c r="J602" s="21"/>
    </row>
    <row r="603" spans="1:10" s="18" customFormat="1" ht="45.75" x14ac:dyDescent="0.25">
      <c r="A603" s="60" t="s">
        <v>40</v>
      </c>
      <c r="B603" s="61"/>
      <c r="C603" s="61"/>
      <c r="D603" s="61"/>
      <c r="E603" s="61"/>
      <c r="F603" s="61"/>
      <c r="G603" s="61"/>
      <c r="H603" s="61"/>
      <c r="I603" s="61"/>
      <c r="J603" s="62"/>
    </row>
    <row r="604" spans="1:10" s="18" customFormat="1" ht="90.75" customHeight="1" x14ac:dyDescent="0.25">
      <c r="A604" s="93"/>
      <c r="B604" s="57" t="s">
        <v>356</v>
      </c>
      <c r="C604" s="58"/>
      <c r="D604" s="58"/>
      <c r="E604" s="58"/>
      <c r="F604" s="58"/>
      <c r="G604" s="58"/>
      <c r="H604" s="58"/>
      <c r="I604" s="58"/>
      <c r="J604" s="58"/>
    </row>
    <row r="605" spans="1:10" s="18" customFormat="1" ht="90" customHeight="1" x14ac:dyDescent="0.25">
      <c r="A605" s="94"/>
      <c r="B605" s="51" t="s">
        <v>456</v>
      </c>
      <c r="C605" s="54" t="s">
        <v>389</v>
      </c>
      <c r="D605" s="55"/>
      <c r="E605" s="55"/>
      <c r="F605" s="55"/>
      <c r="G605" s="55"/>
      <c r="H605" s="55"/>
      <c r="I605" s="55"/>
      <c r="J605" s="55"/>
    </row>
    <row r="606" spans="1:10" s="18" customFormat="1" ht="45.75" x14ac:dyDescent="0.25">
      <c r="A606" s="94"/>
      <c r="B606" s="52"/>
      <c r="C606" s="38" t="s">
        <v>4</v>
      </c>
      <c r="D606" s="22">
        <f>SUM(D607:D610)</f>
        <v>45000</v>
      </c>
      <c r="E606" s="21">
        <f t="shared" ref="E606:J606" si="206">SUM(E607:E610)</f>
        <v>0</v>
      </c>
      <c r="F606" s="21">
        <f t="shared" si="206"/>
        <v>0</v>
      </c>
      <c r="G606" s="21">
        <f t="shared" si="206"/>
        <v>45000</v>
      </c>
      <c r="H606" s="21">
        <f t="shared" si="206"/>
        <v>0</v>
      </c>
      <c r="I606" s="21">
        <f t="shared" si="206"/>
        <v>0</v>
      </c>
      <c r="J606" s="21">
        <f t="shared" si="206"/>
        <v>0</v>
      </c>
    </row>
    <row r="607" spans="1:10" s="18" customFormat="1" ht="45.75" x14ac:dyDescent="0.25">
      <c r="A607" s="94"/>
      <c r="B607" s="52"/>
      <c r="C607" s="38" t="s">
        <v>0</v>
      </c>
      <c r="D607" s="22">
        <f>E607+H607+J607</f>
        <v>0</v>
      </c>
      <c r="E607" s="21"/>
      <c r="F607" s="21"/>
      <c r="G607" s="21"/>
      <c r="H607" s="21"/>
      <c r="I607" s="21"/>
      <c r="J607" s="21"/>
    </row>
    <row r="608" spans="1:10" s="18" customFormat="1" ht="45.75" x14ac:dyDescent="0.25">
      <c r="A608" s="94"/>
      <c r="B608" s="52"/>
      <c r="C608" s="38" t="s">
        <v>1</v>
      </c>
      <c r="D608" s="22">
        <f>E608+G608+J608</f>
        <v>45000</v>
      </c>
      <c r="E608" s="21"/>
      <c r="F608" s="21">
        <v>0</v>
      </c>
      <c r="G608" s="21">
        <v>45000</v>
      </c>
      <c r="I608" s="21"/>
      <c r="J608" s="21"/>
    </row>
    <row r="609" spans="1:10" s="18" customFormat="1" ht="45.75" x14ac:dyDescent="0.25">
      <c r="A609" s="94"/>
      <c r="B609" s="52"/>
      <c r="C609" s="38" t="s">
        <v>2</v>
      </c>
      <c r="D609" s="22">
        <f t="shared" ref="D609:D610" si="207">E609+H609+J609</f>
        <v>0</v>
      </c>
      <c r="E609" s="23"/>
      <c r="F609" s="23"/>
      <c r="G609" s="23"/>
      <c r="H609" s="23"/>
      <c r="I609" s="21"/>
      <c r="J609" s="21"/>
    </row>
    <row r="610" spans="1:10" s="18" customFormat="1" ht="45.75" x14ac:dyDescent="0.25">
      <c r="A610" s="95"/>
      <c r="B610" s="53"/>
      <c r="C610" s="38" t="s">
        <v>3</v>
      </c>
      <c r="D610" s="22">
        <f t="shared" si="207"/>
        <v>0</v>
      </c>
      <c r="E610" s="21"/>
      <c r="F610" s="21"/>
      <c r="G610" s="21"/>
      <c r="H610" s="21"/>
      <c r="I610" s="21"/>
      <c r="J610" s="21"/>
    </row>
    <row r="611" spans="1:10" s="18" customFormat="1" ht="45.75" x14ac:dyDescent="0.25">
      <c r="A611" s="60" t="s">
        <v>40</v>
      </c>
      <c r="B611" s="61"/>
      <c r="C611" s="61"/>
      <c r="D611" s="61"/>
      <c r="E611" s="61"/>
      <c r="F611" s="61"/>
      <c r="G611" s="61"/>
      <c r="H611" s="61"/>
      <c r="I611" s="61"/>
      <c r="J611" s="62"/>
    </row>
    <row r="612" spans="1:10" s="18" customFormat="1" ht="113.25" customHeight="1" x14ac:dyDescent="0.25">
      <c r="A612" s="93"/>
      <c r="B612" s="57" t="s">
        <v>356</v>
      </c>
      <c r="C612" s="58"/>
      <c r="D612" s="58"/>
      <c r="E612" s="58"/>
      <c r="F612" s="58"/>
      <c r="G612" s="58"/>
      <c r="H612" s="58"/>
      <c r="I612" s="58"/>
      <c r="J612" s="58"/>
    </row>
    <row r="613" spans="1:10" s="18" customFormat="1" ht="105" customHeight="1" x14ac:dyDescent="0.25">
      <c r="A613" s="94"/>
      <c r="B613" s="51" t="s">
        <v>457</v>
      </c>
      <c r="C613" s="54" t="s">
        <v>390</v>
      </c>
      <c r="D613" s="55"/>
      <c r="E613" s="55"/>
      <c r="F613" s="55"/>
      <c r="G613" s="55"/>
      <c r="H613" s="55"/>
      <c r="I613" s="55"/>
      <c r="J613" s="55"/>
    </row>
    <row r="614" spans="1:10" s="18" customFormat="1" ht="45.75" x14ac:dyDescent="0.25">
      <c r="A614" s="94"/>
      <c r="B614" s="52"/>
      <c r="C614" s="38" t="s">
        <v>4</v>
      </c>
      <c r="D614" s="22">
        <f>SUM(D615:D618)</f>
        <v>30000</v>
      </c>
      <c r="E614" s="21">
        <f t="shared" ref="E614:J614" si="208">SUM(E615:E618)</f>
        <v>0</v>
      </c>
      <c r="F614" s="21">
        <f t="shared" si="208"/>
        <v>0</v>
      </c>
      <c r="G614" s="21">
        <f t="shared" si="208"/>
        <v>30000</v>
      </c>
      <c r="H614" s="21">
        <f t="shared" si="208"/>
        <v>0</v>
      </c>
      <c r="I614" s="21">
        <f t="shared" si="208"/>
        <v>0</v>
      </c>
      <c r="J614" s="21">
        <f t="shared" si="208"/>
        <v>0</v>
      </c>
    </row>
    <row r="615" spans="1:10" s="18" customFormat="1" ht="45.75" x14ac:dyDescent="0.25">
      <c r="A615" s="94"/>
      <c r="B615" s="52"/>
      <c r="C615" s="38" t="s">
        <v>0</v>
      </c>
      <c r="D615" s="22">
        <f>E615+H615+J615</f>
        <v>0</v>
      </c>
      <c r="E615" s="21"/>
      <c r="F615" s="21"/>
      <c r="G615" s="21"/>
      <c r="H615" s="21"/>
      <c r="I615" s="21"/>
      <c r="J615" s="21"/>
    </row>
    <row r="616" spans="1:10" s="18" customFormat="1" ht="45.75" x14ac:dyDescent="0.25">
      <c r="A616" s="94"/>
      <c r="B616" s="52"/>
      <c r="C616" s="38" t="s">
        <v>1</v>
      </c>
      <c r="D616" s="22">
        <f>E616+G616+J616</f>
        <v>30000</v>
      </c>
      <c r="E616" s="21"/>
      <c r="F616" s="21">
        <v>0</v>
      </c>
      <c r="G616" s="21">
        <v>30000</v>
      </c>
      <c r="I616" s="21"/>
      <c r="J616" s="21"/>
    </row>
    <row r="617" spans="1:10" s="18" customFormat="1" ht="45.75" x14ac:dyDescent="0.25">
      <c r="A617" s="94"/>
      <c r="B617" s="52"/>
      <c r="C617" s="38" t="s">
        <v>2</v>
      </c>
      <c r="D617" s="22">
        <f t="shared" ref="D617:D618" si="209">E617+H617+J617</f>
        <v>0</v>
      </c>
      <c r="E617" s="23"/>
      <c r="F617" s="23"/>
      <c r="G617" s="23"/>
      <c r="H617" s="23"/>
      <c r="I617" s="21"/>
      <c r="J617" s="21"/>
    </row>
    <row r="618" spans="1:10" s="18" customFormat="1" ht="45.75" x14ac:dyDescent="0.25">
      <c r="A618" s="95"/>
      <c r="B618" s="53"/>
      <c r="C618" s="38" t="s">
        <v>3</v>
      </c>
      <c r="D618" s="22">
        <f t="shared" si="209"/>
        <v>0</v>
      </c>
      <c r="E618" s="21"/>
      <c r="F618" s="21"/>
      <c r="G618" s="21"/>
      <c r="H618" s="21"/>
      <c r="I618" s="21"/>
      <c r="J618" s="21"/>
    </row>
    <row r="619" spans="1:10" s="18" customFormat="1" ht="45.75" x14ac:dyDescent="0.25">
      <c r="A619" s="60" t="s">
        <v>40</v>
      </c>
      <c r="B619" s="61"/>
      <c r="C619" s="61"/>
      <c r="D619" s="61"/>
      <c r="E619" s="61"/>
      <c r="F619" s="61"/>
      <c r="G619" s="61"/>
      <c r="H619" s="61"/>
      <c r="I619" s="61"/>
      <c r="J619" s="62"/>
    </row>
    <row r="620" spans="1:10" s="18" customFormat="1" ht="93.75" customHeight="1" x14ac:dyDescent="0.25">
      <c r="A620" s="93"/>
      <c r="B620" s="57" t="s">
        <v>356</v>
      </c>
      <c r="C620" s="58"/>
      <c r="D620" s="58"/>
      <c r="E620" s="58"/>
      <c r="F620" s="58"/>
      <c r="G620" s="58"/>
      <c r="H620" s="58"/>
      <c r="I620" s="58"/>
      <c r="J620" s="58"/>
    </row>
    <row r="621" spans="1:10" s="18" customFormat="1" ht="101.25" customHeight="1" x14ac:dyDescent="0.25">
      <c r="A621" s="94"/>
      <c r="B621" s="51" t="s">
        <v>458</v>
      </c>
      <c r="C621" s="54" t="s">
        <v>391</v>
      </c>
      <c r="D621" s="55"/>
      <c r="E621" s="55"/>
      <c r="F621" s="55"/>
      <c r="G621" s="55"/>
      <c r="H621" s="55"/>
      <c r="I621" s="55"/>
      <c r="J621" s="55"/>
    </row>
    <row r="622" spans="1:10" s="18" customFormat="1" ht="45.75" x14ac:dyDescent="0.25">
      <c r="A622" s="94"/>
      <c r="B622" s="52"/>
      <c r="C622" s="38" t="s">
        <v>4</v>
      </c>
      <c r="D622" s="22">
        <f>SUM(D623:D626)</f>
        <v>52000</v>
      </c>
      <c r="E622" s="21">
        <f t="shared" ref="E622:J622" si="210">SUM(E623:E626)</f>
        <v>0</v>
      </c>
      <c r="F622" s="21">
        <f t="shared" si="210"/>
        <v>0</v>
      </c>
      <c r="G622" s="21">
        <f t="shared" si="210"/>
        <v>52000</v>
      </c>
      <c r="H622" s="21">
        <f t="shared" si="210"/>
        <v>0</v>
      </c>
      <c r="I622" s="21">
        <f t="shared" si="210"/>
        <v>0</v>
      </c>
      <c r="J622" s="21">
        <f t="shared" si="210"/>
        <v>0</v>
      </c>
    </row>
    <row r="623" spans="1:10" s="18" customFormat="1" ht="45.75" x14ac:dyDescent="0.25">
      <c r="A623" s="94"/>
      <c r="B623" s="52"/>
      <c r="C623" s="38" t="s">
        <v>0</v>
      </c>
      <c r="D623" s="22">
        <f>E623+H623+J623</f>
        <v>0</v>
      </c>
      <c r="E623" s="21"/>
      <c r="F623" s="21"/>
      <c r="G623" s="21"/>
      <c r="H623" s="21"/>
      <c r="I623" s="21"/>
      <c r="J623" s="21"/>
    </row>
    <row r="624" spans="1:10" s="18" customFormat="1" ht="45.75" x14ac:dyDescent="0.25">
      <c r="A624" s="94"/>
      <c r="B624" s="52"/>
      <c r="C624" s="38" t="s">
        <v>1</v>
      </c>
      <c r="D624" s="22">
        <f>E624+G624+J624</f>
        <v>52000</v>
      </c>
      <c r="E624" s="21"/>
      <c r="F624" s="21">
        <v>0</v>
      </c>
      <c r="G624" s="21">
        <v>52000</v>
      </c>
      <c r="I624" s="21"/>
      <c r="J624" s="21"/>
    </row>
    <row r="625" spans="1:10" s="18" customFormat="1" ht="45.75" x14ac:dyDescent="0.25">
      <c r="A625" s="94"/>
      <c r="B625" s="52"/>
      <c r="C625" s="38" t="s">
        <v>2</v>
      </c>
      <c r="D625" s="22">
        <f t="shared" ref="D625:D626" si="211">E625+H625+J625</f>
        <v>0</v>
      </c>
      <c r="E625" s="23"/>
      <c r="F625" s="23"/>
      <c r="G625" s="23"/>
      <c r="H625" s="23"/>
      <c r="I625" s="21"/>
      <c r="J625" s="21"/>
    </row>
    <row r="626" spans="1:10" s="18" customFormat="1" ht="45.75" x14ac:dyDescent="0.25">
      <c r="A626" s="95"/>
      <c r="B626" s="53"/>
      <c r="C626" s="38" t="s">
        <v>3</v>
      </c>
      <c r="D626" s="22">
        <f t="shared" si="211"/>
        <v>0</v>
      </c>
      <c r="E626" s="21"/>
      <c r="F626" s="21"/>
      <c r="G626" s="21"/>
      <c r="H626" s="21"/>
      <c r="I626" s="21"/>
      <c r="J626" s="21"/>
    </row>
    <row r="627" spans="1:10" s="18" customFormat="1" ht="45.75" x14ac:dyDescent="0.25">
      <c r="A627" s="60" t="s">
        <v>40</v>
      </c>
      <c r="B627" s="61"/>
      <c r="C627" s="61"/>
      <c r="D627" s="61"/>
      <c r="E627" s="61"/>
      <c r="F627" s="61"/>
      <c r="G627" s="61"/>
      <c r="H627" s="61"/>
      <c r="I627" s="61"/>
      <c r="J627" s="62"/>
    </row>
    <row r="628" spans="1:10" s="18" customFormat="1" ht="98.25" customHeight="1" x14ac:dyDescent="0.25">
      <c r="A628" s="93"/>
      <c r="B628" s="57" t="s">
        <v>356</v>
      </c>
      <c r="C628" s="58"/>
      <c r="D628" s="58"/>
      <c r="E628" s="58"/>
      <c r="F628" s="58"/>
      <c r="G628" s="58"/>
      <c r="H628" s="58"/>
      <c r="I628" s="58"/>
      <c r="J628" s="58"/>
    </row>
    <row r="629" spans="1:10" s="18" customFormat="1" ht="105" customHeight="1" x14ac:dyDescent="0.25">
      <c r="A629" s="94"/>
      <c r="B629" s="51" t="s">
        <v>459</v>
      </c>
      <c r="C629" s="54" t="s">
        <v>392</v>
      </c>
      <c r="D629" s="55"/>
      <c r="E629" s="55"/>
      <c r="F629" s="55"/>
      <c r="G629" s="55"/>
      <c r="H629" s="55"/>
      <c r="I629" s="55"/>
      <c r="J629" s="55"/>
    </row>
    <row r="630" spans="1:10" s="18" customFormat="1" ht="45.75" x14ac:dyDescent="0.25">
      <c r="A630" s="94"/>
      <c r="B630" s="52"/>
      <c r="C630" s="38" t="s">
        <v>4</v>
      </c>
      <c r="D630" s="22">
        <f>SUM(D631:D634)</f>
        <v>52000</v>
      </c>
      <c r="E630" s="21">
        <f t="shared" ref="E630:J630" si="212">SUM(E631:E634)</f>
        <v>0</v>
      </c>
      <c r="F630" s="21">
        <f t="shared" si="212"/>
        <v>0</v>
      </c>
      <c r="G630" s="21">
        <f t="shared" si="212"/>
        <v>52000</v>
      </c>
      <c r="H630" s="21">
        <f t="shared" si="212"/>
        <v>0</v>
      </c>
      <c r="I630" s="21">
        <f t="shared" si="212"/>
        <v>0</v>
      </c>
      <c r="J630" s="21">
        <f t="shared" si="212"/>
        <v>0</v>
      </c>
    </row>
    <row r="631" spans="1:10" s="18" customFormat="1" ht="45.75" x14ac:dyDescent="0.25">
      <c r="A631" s="94"/>
      <c r="B631" s="52"/>
      <c r="C631" s="38" t="s">
        <v>0</v>
      </c>
      <c r="D631" s="22">
        <f>E631+H631+J631</f>
        <v>0</v>
      </c>
      <c r="E631" s="21"/>
      <c r="F631" s="21"/>
      <c r="G631" s="21"/>
      <c r="H631" s="21"/>
      <c r="I631" s="21"/>
      <c r="J631" s="21"/>
    </row>
    <row r="632" spans="1:10" s="18" customFormat="1" ht="45.75" x14ac:dyDescent="0.25">
      <c r="A632" s="94"/>
      <c r="B632" s="52"/>
      <c r="C632" s="38" t="s">
        <v>1</v>
      </c>
      <c r="D632" s="22">
        <f>E632+G632+J632</f>
        <v>52000</v>
      </c>
      <c r="E632" s="21"/>
      <c r="F632" s="21">
        <v>0</v>
      </c>
      <c r="G632" s="21">
        <v>52000</v>
      </c>
      <c r="I632" s="21"/>
      <c r="J632" s="21"/>
    </row>
    <row r="633" spans="1:10" s="18" customFormat="1" ht="45.75" x14ac:dyDescent="0.25">
      <c r="A633" s="94"/>
      <c r="B633" s="52"/>
      <c r="C633" s="38" t="s">
        <v>2</v>
      </c>
      <c r="D633" s="22">
        <f t="shared" ref="D633:D634" si="213">E633+H633+J633</f>
        <v>0</v>
      </c>
      <c r="E633" s="23"/>
      <c r="F633" s="23"/>
      <c r="G633" s="23"/>
      <c r="H633" s="23"/>
      <c r="I633" s="21"/>
      <c r="J633" s="21"/>
    </row>
    <row r="634" spans="1:10" s="18" customFormat="1" ht="45.75" x14ac:dyDescent="0.25">
      <c r="A634" s="95"/>
      <c r="B634" s="53"/>
      <c r="C634" s="38" t="s">
        <v>3</v>
      </c>
      <c r="D634" s="22">
        <f t="shared" si="213"/>
        <v>0</v>
      </c>
      <c r="E634" s="21"/>
      <c r="F634" s="21"/>
      <c r="G634" s="21"/>
      <c r="H634" s="21"/>
      <c r="I634" s="21"/>
      <c r="J634" s="21"/>
    </row>
    <row r="635" spans="1:10" s="18" customFormat="1" ht="45.75" x14ac:dyDescent="0.25">
      <c r="A635" s="60" t="s">
        <v>40</v>
      </c>
      <c r="B635" s="61"/>
      <c r="C635" s="61"/>
      <c r="D635" s="61"/>
      <c r="E635" s="61"/>
      <c r="F635" s="61"/>
      <c r="G635" s="61"/>
      <c r="H635" s="61"/>
      <c r="I635" s="61"/>
      <c r="J635" s="62"/>
    </row>
    <row r="636" spans="1:10" s="18" customFormat="1" ht="45.75" customHeight="1" x14ac:dyDescent="0.25">
      <c r="A636" s="93"/>
      <c r="B636" s="57" t="s">
        <v>356</v>
      </c>
      <c r="C636" s="58"/>
      <c r="D636" s="58"/>
      <c r="E636" s="58"/>
      <c r="F636" s="58"/>
      <c r="G636" s="58"/>
      <c r="H636" s="58"/>
      <c r="I636" s="58"/>
      <c r="J636" s="58"/>
    </row>
    <row r="637" spans="1:10" s="18" customFormat="1" ht="99.75" customHeight="1" x14ac:dyDescent="0.25">
      <c r="A637" s="94"/>
      <c r="B637" s="51" t="s">
        <v>460</v>
      </c>
      <c r="C637" s="54" t="s">
        <v>393</v>
      </c>
      <c r="D637" s="55"/>
      <c r="E637" s="55"/>
      <c r="F637" s="55"/>
      <c r="G637" s="55"/>
      <c r="H637" s="55"/>
      <c r="I637" s="55"/>
      <c r="J637" s="55"/>
    </row>
    <row r="638" spans="1:10" s="18" customFormat="1" ht="45.75" x14ac:dyDescent="0.25">
      <c r="A638" s="94"/>
      <c r="B638" s="52"/>
      <c r="C638" s="38" t="s">
        <v>4</v>
      </c>
      <c r="D638" s="22">
        <f>SUM(D639:D642)</f>
        <v>75000</v>
      </c>
      <c r="E638" s="21">
        <f t="shared" ref="E638:J638" si="214">SUM(E639:E642)</f>
        <v>0</v>
      </c>
      <c r="F638" s="21">
        <f t="shared" si="214"/>
        <v>0</v>
      </c>
      <c r="G638" s="21">
        <f t="shared" si="214"/>
        <v>75000</v>
      </c>
      <c r="H638" s="21">
        <f t="shared" si="214"/>
        <v>0</v>
      </c>
      <c r="I638" s="21">
        <f t="shared" si="214"/>
        <v>0</v>
      </c>
      <c r="J638" s="21">
        <f t="shared" si="214"/>
        <v>0</v>
      </c>
    </row>
    <row r="639" spans="1:10" s="18" customFormat="1" ht="45.75" x14ac:dyDescent="0.25">
      <c r="A639" s="94"/>
      <c r="B639" s="52"/>
      <c r="C639" s="38" t="s">
        <v>0</v>
      </c>
      <c r="D639" s="22">
        <f>E639+H639+J639</f>
        <v>0</v>
      </c>
      <c r="E639" s="21"/>
      <c r="F639" s="21"/>
      <c r="G639" s="21"/>
      <c r="H639" s="21"/>
      <c r="I639" s="21"/>
      <c r="J639" s="21"/>
    </row>
    <row r="640" spans="1:10" s="18" customFormat="1" ht="45.75" x14ac:dyDescent="0.25">
      <c r="A640" s="94"/>
      <c r="B640" s="52"/>
      <c r="C640" s="38" t="s">
        <v>1</v>
      </c>
      <c r="D640" s="22">
        <f>E640+G640+J640</f>
        <v>75000</v>
      </c>
      <c r="E640" s="21"/>
      <c r="F640" s="21">
        <v>0</v>
      </c>
      <c r="G640" s="21">
        <v>75000</v>
      </c>
      <c r="I640" s="21"/>
      <c r="J640" s="21"/>
    </row>
    <row r="641" spans="1:10" s="18" customFormat="1" ht="45.75" x14ac:dyDescent="0.25">
      <c r="A641" s="94"/>
      <c r="B641" s="52"/>
      <c r="C641" s="38" t="s">
        <v>2</v>
      </c>
      <c r="D641" s="22">
        <f t="shared" ref="D641:D642" si="215">E641+H641+J641</f>
        <v>0</v>
      </c>
      <c r="E641" s="23"/>
      <c r="F641" s="23"/>
      <c r="G641" s="23"/>
      <c r="H641" s="23"/>
      <c r="I641" s="21"/>
      <c r="J641" s="21"/>
    </row>
    <row r="642" spans="1:10" s="18" customFormat="1" ht="45.75" x14ac:dyDescent="0.25">
      <c r="A642" s="95"/>
      <c r="B642" s="53"/>
      <c r="C642" s="38" t="s">
        <v>3</v>
      </c>
      <c r="D642" s="22">
        <f t="shared" si="215"/>
        <v>0</v>
      </c>
      <c r="E642" s="21"/>
      <c r="F642" s="21"/>
      <c r="G642" s="21"/>
      <c r="H642" s="21"/>
      <c r="I642" s="21"/>
      <c r="J642" s="21"/>
    </row>
    <row r="643" spans="1:10" s="18" customFormat="1" ht="45" hidden="1" x14ac:dyDescent="0.25">
      <c r="A643" s="91" t="s">
        <v>39</v>
      </c>
      <c r="B643" s="127" t="s">
        <v>331</v>
      </c>
      <c r="C643" s="127"/>
      <c r="D643" s="127"/>
      <c r="E643" s="127"/>
      <c r="F643" s="127"/>
      <c r="G643" s="127"/>
      <c r="H643" s="127"/>
      <c r="I643" s="127"/>
      <c r="J643" s="127"/>
    </row>
    <row r="644" spans="1:10" s="18" customFormat="1" ht="45" hidden="1" x14ac:dyDescent="0.6">
      <c r="A644" s="91"/>
      <c r="B644" s="92" t="s">
        <v>4</v>
      </c>
      <c r="C644" s="92"/>
      <c r="D644" s="17"/>
      <c r="E644" s="17"/>
      <c r="F644" s="17"/>
      <c r="G644" s="17"/>
      <c r="H644" s="17"/>
      <c r="I644" s="17"/>
      <c r="J644" s="17"/>
    </row>
    <row r="645" spans="1:10" s="18" customFormat="1" ht="45" hidden="1" x14ac:dyDescent="0.6">
      <c r="A645" s="91"/>
      <c r="B645" s="92" t="s">
        <v>0</v>
      </c>
      <c r="C645" s="92"/>
      <c r="D645" s="17"/>
      <c r="E645" s="17"/>
      <c r="F645" s="17"/>
      <c r="G645" s="17"/>
      <c r="H645" s="17"/>
      <c r="I645" s="17"/>
      <c r="J645" s="17"/>
    </row>
    <row r="646" spans="1:10" s="18" customFormat="1" ht="45" hidden="1" x14ac:dyDescent="0.6">
      <c r="A646" s="91"/>
      <c r="B646" s="92" t="s">
        <v>1</v>
      </c>
      <c r="C646" s="92"/>
      <c r="D646" s="17"/>
      <c r="E646" s="17"/>
      <c r="F646" s="17"/>
      <c r="G646" s="17"/>
      <c r="H646" s="17"/>
      <c r="I646" s="17"/>
      <c r="J646" s="17"/>
    </row>
    <row r="647" spans="1:10" s="18" customFormat="1" ht="45" hidden="1" x14ac:dyDescent="0.6">
      <c r="A647" s="91"/>
      <c r="B647" s="92" t="s">
        <v>2</v>
      </c>
      <c r="C647" s="92"/>
      <c r="D647" s="17"/>
      <c r="E647" s="17"/>
      <c r="F647" s="17"/>
      <c r="G647" s="17"/>
      <c r="H647" s="17"/>
      <c r="I647" s="17"/>
      <c r="J647" s="17"/>
    </row>
    <row r="648" spans="1:10" s="18" customFormat="1" ht="45" hidden="1" x14ac:dyDescent="0.6">
      <c r="A648" s="91"/>
      <c r="B648" s="92" t="s">
        <v>3</v>
      </c>
      <c r="C648" s="92"/>
      <c r="D648" s="17"/>
      <c r="E648" s="17"/>
      <c r="F648" s="17"/>
      <c r="G648" s="17"/>
      <c r="H648" s="17"/>
      <c r="I648" s="17"/>
      <c r="J648" s="17"/>
    </row>
    <row r="649" spans="1:10" s="18" customFormat="1" ht="45" hidden="1" x14ac:dyDescent="0.25">
      <c r="A649" s="91" t="s">
        <v>41</v>
      </c>
      <c r="B649" s="127" t="s">
        <v>330</v>
      </c>
      <c r="C649" s="127"/>
      <c r="D649" s="127"/>
      <c r="E649" s="127"/>
      <c r="F649" s="127"/>
      <c r="G649" s="127"/>
      <c r="H649" s="127"/>
      <c r="I649" s="127"/>
      <c r="J649" s="127"/>
    </row>
    <row r="650" spans="1:10" s="18" customFormat="1" ht="45" hidden="1" x14ac:dyDescent="0.6">
      <c r="A650" s="91"/>
      <c r="B650" s="92" t="s">
        <v>4</v>
      </c>
      <c r="C650" s="92"/>
      <c r="D650" s="17"/>
      <c r="E650" s="17"/>
      <c r="F650" s="17"/>
      <c r="G650" s="17"/>
      <c r="H650" s="17"/>
      <c r="I650" s="17"/>
      <c r="J650" s="17"/>
    </row>
    <row r="651" spans="1:10" s="18" customFormat="1" ht="45" hidden="1" x14ac:dyDescent="0.6">
      <c r="A651" s="91"/>
      <c r="B651" s="92" t="s">
        <v>0</v>
      </c>
      <c r="C651" s="92"/>
      <c r="D651" s="17"/>
      <c r="E651" s="17"/>
      <c r="F651" s="17"/>
      <c r="G651" s="17"/>
      <c r="H651" s="17"/>
      <c r="I651" s="17"/>
      <c r="J651" s="17"/>
    </row>
    <row r="652" spans="1:10" s="18" customFormat="1" ht="45" hidden="1" x14ac:dyDescent="0.6">
      <c r="A652" s="91"/>
      <c r="B652" s="92" t="s">
        <v>1</v>
      </c>
      <c r="C652" s="92"/>
      <c r="D652" s="17"/>
      <c r="E652" s="17"/>
      <c r="F652" s="17"/>
      <c r="G652" s="17"/>
      <c r="H652" s="17"/>
      <c r="I652" s="17"/>
      <c r="J652" s="17"/>
    </row>
    <row r="653" spans="1:10" s="18" customFormat="1" ht="45" hidden="1" x14ac:dyDescent="0.6">
      <c r="A653" s="91"/>
      <c r="B653" s="92" t="s">
        <v>2</v>
      </c>
      <c r="C653" s="92"/>
      <c r="D653" s="17"/>
      <c r="E653" s="17"/>
      <c r="F653" s="17"/>
      <c r="G653" s="17"/>
      <c r="H653" s="17"/>
      <c r="I653" s="17"/>
      <c r="J653" s="17"/>
    </row>
    <row r="654" spans="1:10" s="18" customFormat="1" ht="45" hidden="1" x14ac:dyDescent="0.6">
      <c r="A654" s="91"/>
      <c r="B654" s="92" t="s">
        <v>3</v>
      </c>
      <c r="C654" s="92"/>
      <c r="D654" s="17"/>
      <c r="E654" s="17"/>
      <c r="F654" s="17"/>
      <c r="G654" s="17"/>
      <c r="H654" s="17"/>
      <c r="I654" s="17"/>
      <c r="J654" s="17"/>
    </row>
    <row r="655" spans="1:10" s="18" customFormat="1" ht="45" hidden="1" x14ac:dyDescent="0.25">
      <c r="A655" s="91" t="s">
        <v>14</v>
      </c>
      <c r="B655" s="127" t="s">
        <v>329</v>
      </c>
      <c r="C655" s="127"/>
      <c r="D655" s="127"/>
      <c r="E655" s="127"/>
      <c r="F655" s="127"/>
      <c r="G655" s="127"/>
      <c r="H655" s="127"/>
      <c r="I655" s="127"/>
      <c r="J655" s="127"/>
    </row>
    <row r="656" spans="1:10" s="18" customFormat="1" ht="45" hidden="1" x14ac:dyDescent="0.6">
      <c r="A656" s="91"/>
      <c r="B656" s="92" t="s">
        <v>4</v>
      </c>
      <c r="C656" s="92"/>
      <c r="D656" s="17"/>
      <c r="E656" s="17"/>
      <c r="F656" s="17"/>
      <c r="G656" s="17"/>
      <c r="H656" s="17"/>
      <c r="I656" s="17"/>
      <c r="J656" s="17"/>
    </row>
    <row r="657" spans="1:10" s="18" customFormat="1" ht="45" hidden="1" x14ac:dyDescent="0.6">
      <c r="A657" s="91"/>
      <c r="B657" s="92" t="s">
        <v>0</v>
      </c>
      <c r="C657" s="92"/>
      <c r="D657" s="17"/>
      <c r="E657" s="17"/>
      <c r="F657" s="17"/>
      <c r="G657" s="17"/>
      <c r="H657" s="17"/>
      <c r="I657" s="17"/>
      <c r="J657" s="17"/>
    </row>
    <row r="658" spans="1:10" s="18" customFormat="1" ht="45" hidden="1" x14ac:dyDescent="0.6">
      <c r="A658" s="91"/>
      <c r="B658" s="92" t="s">
        <v>1</v>
      </c>
      <c r="C658" s="92"/>
      <c r="D658" s="17"/>
      <c r="E658" s="17"/>
      <c r="F658" s="17"/>
      <c r="G658" s="17"/>
      <c r="H658" s="17"/>
      <c r="I658" s="17"/>
      <c r="J658" s="17"/>
    </row>
    <row r="659" spans="1:10" s="18" customFormat="1" ht="45" hidden="1" x14ac:dyDescent="0.6">
      <c r="A659" s="91"/>
      <c r="B659" s="92" t="s">
        <v>2</v>
      </c>
      <c r="C659" s="92"/>
      <c r="D659" s="17"/>
      <c r="E659" s="17"/>
      <c r="F659" s="17"/>
      <c r="G659" s="17"/>
      <c r="H659" s="17"/>
      <c r="I659" s="17"/>
      <c r="J659" s="17"/>
    </row>
    <row r="660" spans="1:10" s="18" customFormat="1" ht="45" hidden="1" x14ac:dyDescent="0.6">
      <c r="A660" s="91"/>
      <c r="B660" s="92" t="s">
        <v>3</v>
      </c>
      <c r="C660" s="92"/>
      <c r="D660" s="17"/>
      <c r="E660" s="17"/>
      <c r="F660" s="17"/>
      <c r="G660" s="17"/>
      <c r="H660" s="17"/>
      <c r="I660" s="17"/>
      <c r="J660" s="17"/>
    </row>
    <row r="661" spans="1:10" s="18" customFormat="1" ht="45" hidden="1" x14ac:dyDescent="0.25">
      <c r="A661" s="91" t="s">
        <v>182</v>
      </c>
      <c r="B661" s="127" t="s">
        <v>328</v>
      </c>
      <c r="C661" s="127"/>
      <c r="D661" s="127"/>
      <c r="E661" s="127"/>
      <c r="F661" s="127"/>
      <c r="G661" s="127"/>
      <c r="H661" s="127"/>
      <c r="I661" s="127"/>
      <c r="J661" s="127"/>
    </row>
    <row r="662" spans="1:10" s="18" customFormat="1" ht="45" hidden="1" x14ac:dyDescent="0.6">
      <c r="A662" s="91"/>
      <c r="B662" s="92" t="s">
        <v>4</v>
      </c>
      <c r="C662" s="92"/>
      <c r="D662" s="17"/>
      <c r="E662" s="17"/>
      <c r="F662" s="17"/>
      <c r="G662" s="17"/>
      <c r="H662" s="17"/>
      <c r="I662" s="17"/>
      <c r="J662" s="17"/>
    </row>
    <row r="663" spans="1:10" s="18" customFormat="1" ht="45" hidden="1" x14ac:dyDescent="0.6">
      <c r="A663" s="91"/>
      <c r="B663" s="92" t="s">
        <v>0</v>
      </c>
      <c r="C663" s="92"/>
      <c r="D663" s="17"/>
      <c r="E663" s="17"/>
      <c r="F663" s="17"/>
      <c r="G663" s="17"/>
      <c r="H663" s="17"/>
      <c r="I663" s="17"/>
      <c r="J663" s="17"/>
    </row>
    <row r="664" spans="1:10" s="18" customFormat="1" ht="45" hidden="1" x14ac:dyDescent="0.6">
      <c r="A664" s="91"/>
      <c r="B664" s="92" t="s">
        <v>1</v>
      </c>
      <c r="C664" s="92"/>
      <c r="D664" s="17"/>
      <c r="E664" s="17"/>
      <c r="F664" s="17"/>
      <c r="G664" s="17"/>
      <c r="H664" s="17"/>
      <c r="I664" s="17"/>
      <c r="J664" s="17"/>
    </row>
    <row r="665" spans="1:10" s="18" customFormat="1" ht="45" hidden="1" x14ac:dyDescent="0.6">
      <c r="A665" s="91"/>
      <c r="B665" s="92" t="s">
        <v>2</v>
      </c>
      <c r="C665" s="92"/>
      <c r="D665" s="17"/>
      <c r="E665" s="17"/>
      <c r="F665" s="17"/>
      <c r="G665" s="17"/>
      <c r="H665" s="17"/>
      <c r="I665" s="17"/>
      <c r="J665" s="17"/>
    </row>
    <row r="666" spans="1:10" s="18" customFormat="1" ht="45" hidden="1" x14ac:dyDescent="0.6">
      <c r="A666" s="91"/>
      <c r="B666" s="92" t="s">
        <v>3</v>
      </c>
      <c r="C666" s="92"/>
      <c r="D666" s="17"/>
      <c r="E666" s="17"/>
      <c r="F666" s="17"/>
      <c r="G666" s="17"/>
      <c r="H666" s="17"/>
      <c r="I666" s="17"/>
      <c r="J666" s="17"/>
    </row>
    <row r="667" spans="1:10" s="18" customFormat="1" ht="45" x14ac:dyDescent="0.25">
      <c r="A667" s="91" t="s">
        <v>38</v>
      </c>
      <c r="B667" s="127" t="s">
        <v>15</v>
      </c>
      <c r="C667" s="127"/>
      <c r="D667" s="127"/>
      <c r="E667" s="127"/>
      <c r="F667" s="127"/>
      <c r="G667" s="127"/>
      <c r="H667" s="127"/>
      <c r="I667" s="127"/>
      <c r="J667" s="127"/>
    </row>
    <row r="668" spans="1:10" s="18" customFormat="1" ht="45" x14ac:dyDescent="0.6">
      <c r="A668" s="91"/>
      <c r="B668" s="92" t="s">
        <v>4</v>
      </c>
      <c r="C668" s="92"/>
      <c r="D668" s="17">
        <f t="shared" ref="D668:J668" si="216">SUM(D669:D672)</f>
        <v>6158.1581581</v>
      </c>
      <c r="E668" s="17">
        <f t="shared" si="216"/>
        <v>6158.1581581</v>
      </c>
      <c r="F668" s="17">
        <f t="shared" si="216"/>
        <v>0</v>
      </c>
      <c r="G668" s="17">
        <f t="shared" si="216"/>
        <v>0</v>
      </c>
      <c r="H668" s="17">
        <f t="shared" si="216"/>
        <v>0</v>
      </c>
      <c r="I668" s="17">
        <f t="shared" si="216"/>
        <v>0</v>
      </c>
      <c r="J668" s="17">
        <f t="shared" si="216"/>
        <v>0</v>
      </c>
    </row>
    <row r="669" spans="1:10" s="18" customFormat="1" ht="45" x14ac:dyDescent="0.6">
      <c r="A669" s="91"/>
      <c r="B669" s="92" t="s">
        <v>0</v>
      </c>
      <c r="C669" s="92"/>
      <c r="D669" s="17"/>
      <c r="E669" s="17">
        <f>E677</f>
        <v>0</v>
      </c>
      <c r="F669" s="17">
        <f t="shared" ref="F669:J669" si="217">F677</f>
        <v>0</v>
      </c>
      <c r="G669" s="17">
        <f t="shared" si="217"/>
        <v>0</v>
      </c>
      <c r="H669" s="17">
        <f t="shared" si="217"/>
        <v>0</v>
      </c>
      <c r="I669" s="17">
        <f t="shared" si="217"/>
        <v>0</v>
      </c>
      <c r="J669" s="17">
        <f t="shared" si="217"/>
        <v>0</v>
      </c>
    </row>
    <row r="670" spans="1:10" s="18" customFormat="1" ht="45" x14ac:dyDescent="0.6">
      <c r="A670" s="91"/>
      <c r="B670" s="92" t="s">
        <v>1</v>
      </c>
      <c r="C670" s="92"/>
      <c r="D670" s="17">
        <f t="shared" ref="D670:D671" si="218">E670+G670+I670</f>
        <v>6152</v>
      </c>
      <c r="E670" s="17">
        <f t="shared" ref="E670:J670" si="219">E678</f>
        <v>6152</v>
      </c>
      <c r="F670" s="17">
        <f t="shared" si="219"/>
        <v>0</v>
      </c>
      <c r="G670" s="17">
        <f t="shared" si="219"/>
        <v>0</v>
      </c>
      <c r="H670" s="17">
        <f t="shared" si="219"/>
        <v>0</v>
      </c>
      <c r="I670" s="17">
        <f t="shared" si="219"/>
        <v>0</v>
      </c>
      <c r="J670" s="17">
        <f t="shared" si="219"/>
        <v>0</v>
      </c>
    </row>
    <row r="671" spans="1:10" s="18" customFormat="1" ht="45" x14ac:dyDescent="0.6">
      <c r="A671" s="91"/>
      <c r="B671" s="92" t="s">
        <v>2</v>
      </c>
      <c r="C671" s="92"/>
      <c r="D671" s="17">
        <f t="shared" si="218"/>
        <v>6.1581580999999996</v>
      </c>
      <c r="E671" s="17">
        <f t="shared" ref="E671:J671" si="220">E679</f>
        <v>6.1581580999999996</v>
      </c>
      <c r="F671" s="17">
        <f t="shared" si="220"/>
        <v>0</v>
      </c>
      <c r="G671" s="17">
        <f t="shared" si="220"/>
        <v>0</v>
      </c>
      <c r="H671" s="17">
        <f t="shared" si="220"/>
        <v>0</v>
      </c>
      <c r="I671" s="17">
        <f t="shared" si="220"/>
        <v>0</v>
      </c>
      <c r="J671" s="17">
        <f t="shared" si="220"/>
        <v>0</v>
      </c>
    </row>
    <row r="672" spans="1:10" s="18" customFormat="1" ht="45" x14ac:dyDescent="0.6">
      <c r="A672" s="91"/>
      <c r="B672" s="92" t="s">
        <v>3</v>
      </c>
      <c r="C672" s="92"/>
      <c r="D672" s="17"/>
      <c r="E672" s="17">
        <f t="shared" ref="E672:J672" si="221">E680</f>
        <v>0</v>
      </c>
      <c r="F672" s="17">
        <f t="shared" si="221"/>
        <v>0</v>
      </c>
      <c r="G672" s="17">
        <f t="shared" si="221"/>
        <v>0</v>
      </c>
      <c r="H672" s="17">
        <f t="shared" si="221"/>
        <v>0</v>
      </c>
      <c r="I672" s="17">
        <f t="shared" si="221"/>
        <v>0</v>
      </c>
      <c r="J672" s="17">
        <f t="shared" si="221"/>
        <v>0</v>
      </c>
    </row>
    <row r="673" spans="1:10" s="18" customFormat="1" ht="45.75" x14ac:dyDescent="0.25">
      <c r="A673" s="60" t="s">
        <v>16</v>
      </c>
      <c r="B673" s="61"/>
      <c r="C673" s="61"/>
      <c r="D673" s="61"/>
      <c r="E673" s="61"/>
      <c r="F673" s="61"/>
      <c r="G673" s="61"/>
      <c r="H673" s="61"/>
      <c r="I673" s="61"/>
      <c r="J673" s="62"/>
    </row>
    <row r="674" spans="1:10" s="18" customFormat="1" ht="128.25" customHeight="1" x14ac:dyDescent="0.25">
      <c r="A674" s="103"/>
      <c r="B674" s="67" t="s">
        <v>17</v>
      </c>
      <c r="C674" s="67"/>
      <c r="D674" s="67"/>
      <c r="E674" s="67"/>
      <c r="F674" s="67"/>
      <c r="G674" s="67"/>
      <c r="H674" s="67"/>
      <c r="I674" s="67"/>
      <c r="J674" s="67"/>
    </row>
    <row r="675" spans="1:10" s="18" customFormat="1" ht="108.75" customHeight="1" x14ac:dyDescent="0.25">
      <c r="A675" s="103"/>
      <c r="B675" s="104" t="s">
        <v>357</v>
      </c>
      <c r="C675" s="66" t="s">
        <v>297</v>
      </c>
      <c r="D675" s="66"/>
      <c r="E675" s="66"/>
      <c r="F675" s="66"/>
      <c r="G675" s="66"/>
      <c r="H675" s="66"/>
      <c r="I675" s="66"/>
      <c r="J675" s="66"/>
    </row>
    <row r="676" spans="1:10" s="18" customFormat="1" ht="45.75" x14ac:dyDescent="0.25">
      <c r="A676" s="103"/>
      <c r="B676" s="104"/>
      <c r="C676" s="38" t="s">
        <v>4</v>
      </c>
      <c r="D676" s="22">
        <f t="shared" ref="D676:E676" si="222">SUM(D677:D680)</f>
        <v>6158.1581581</v>
      </c>
      <c r="E676" s="21">
        <f t="shared" si="222"/>
        <v>6158.1581581</v>
      </c>
      <c r="F676" s="21"/>
      <c r="G676" s="21">
        <f t="shared" ref="G676" si="223">SUM(G677:G680)</f>
        <v>0</v>
      </c>
      <c r="H676" s="21"/>
      <c r="I676" s="21">
        <f t="shared" ref="I676" si="224">SUM(I677:I680)</f>
        <v>0</v>
      </c>
      <c r="J676" s="21"/>
    </row>
    <row r="677" spans="1:10" s="18" customFormat="1" ht="45.75" x14ac:dyDescent="0.25">
      <c r="A677" s="103"/>
      <c r="B677" s="104"/>
      <c r="C677" s="38" t="s">
        <v>0</v>
      </c>
      <c r="D677" s="22"/>
      <c r="E677" s="21"/>
      <c r="F677" s="21"/>
      <c r="G677" s="21"/>
      <c r="H677" s="21"/>
      <c r="I677" s="21"/>
      <c r="J677" s="21"/>
    </row>
    <row r="678" spans="1:10" s="18" customFormat="1" ht="45.75" x14ac:dyDescent="0.25">
      <c r="A678" s="103"/>
      <c r="B678" s="104"/>
      <c r="C678" s="38" t="s">
        <v>1</v>
      </c>
      <c r="D678" s="22">
        <f>E678+G678+I678</f>
        <v>6152</v>
      </c>
      <c r="E678" s="21">
        <v>6152</v>
      </c>
      <c r="F678" s="21"/>
      <c r="G678" s="21"/>
      <c r="H678" s="21"/>
      <c r="I678" s="21"/>
      <c r="J678" s="21"/>
    </row>
    <row r="679" spans="1:10" s="18" customFormat="1" ht="45.75" x14ac:dyDescent="0.25">
      <c r="A679" s="103"/>
      <c r="B679" s="104"/>
      <c r="C679" s="38" t="s">
        <v>2</v>
      </c>
      <c r="D679" s="22">
        <f t="shared" ref="D679" si="225">E679+G679+I679</f>
        <v>6.1581580999999996</v>
      </c>
      <c r="E679" s="21">
        <v>6.1581580999999996</v>
      </c>
      <c r="F679" s="21"/>
      <c r="G679" s="21"/>
      <c r="H679" s="21"/>
      <c r="I679" s="21"/>
      <c r="J679" s="21"/>
    </row>
    <row r="680" spans="1:10" s="18" customFormat="1" ht="45.75" x14ac:dyDescent="0.25">
      <c r="A680" s="103"/>
      <c r="B680" s="104"/>
      <c r="C680" s="38" t="s">
        <v>3</v>
      </c>
      <c r="D680" s="22"/>
      <c r="E680" s="21"/>
      <c r="F680" s="21"/>
      <c r="G680" s="21"/>
      <c r="H680" s="21"/>
      <c r="I680" s="21"/>
      <c r="J680" s="21"/>
    </row>
    <row r="681" spans="1:10" s="18" customFormat="1" ht="45.75" hidden="1" x14ac:dyDescent="0.25">
      <c r="A681" s="60"/>
      <c r="B681" s="61"/>
      <c r="C681" s="61"/>
      <c r="D681" s="61"/>
      <c r="E681" s="61"/>
      <c r="F681" s="61"/>
      <c r="G681" s="61"/>
      <c r="H681" s="61"/>
      <c r="I681" s="61"/>
      <c r="J681" s="62"/>
    </row>
    <row r="682" spans="1:10" s="18" customFormat="1" ht="45" hidden="1" x14ac:dyDescent="0.25">
      <c r="A682" s="91" t="s">
        <v>109</v>
      </c>
      <c r="B682" s="127" t="s">
        <v>327</v>
      </c>
      <c r="C682" s="127"/>
      <c r="D682" s="127"/>
      <c r="E682" s="127"/>
      <c r="F682" s="127"/>
      <c r="G682" s="127"/>
      <c r="H682" s="127"/>
      <c r="I682" s="127"/>
      <c r="J682" s="127"/>
    </row>
    <row r="683" spans="1:10" s="18" customFormat="1" ht="45" hidden="1" x14ac:dyDescent="0.6">
      <c r="A683" s="91"/>
      <c r="B683" s="92" t="s">
        <v>4</v>
      </c>
      <c r="C683" s="92"/>
      <c r="D683" s="17"/>
      <c r="E683" s="17"/>
      <c r="F683" s="17"/>
      <c r="G683" s="17"/>
      <c r="H683" s="17"/>
      <c r="I683" s="17"/>
      <c r="J683" s="17"/>
    </row>
    <row r="684" spans="1:10" s="18" customFormat="1" ht="45" hidden="1" x14ac:dyDescent="0.6">
      <c r="A684" s="91"/>
      <c r="B684" s="92" t="s">
        <v>0</v>
      </c>
      <c r="C684" s="92"/>
      <c r="D684" s="17"/>
      <c r="E684" s="17"/>
      <c r="F684" s="17"/>
      <c r="G684" s="17"/>
      <c r="H684" s="17"/>
      <c r="I684" s="17"/>
      <c r="J684" s="17"/>
    </row>
    <row r="685" spans="1:10" s="18" customFormat="1" ht="45" hidden="1" x14ac:dyDescent="0.6">
      <c r="A685" s="91"/>
      <c r="B685" s="92" t="s">
        <v>1</v>
      </c>
      <c r="C685" s="92"/>
      <c r="D685" s="17"/>
      <c r="E685" s="17"/>
      <c r="F685" s="17"/>
      <c r="G685" s="17"/>
      <c r="H685" s="17"/>
      <c r="I685" s="17"/>
      <c r="J685" s="17"/>
    </row>
    <row r="686" spans="1:10" s="18" customFormat="1" ht="45" hidden="1" x14ac:dyDescent="0.6">
      <c r="A686" s="91"/>
      <c r="B686" s="92" t="s">
        <v>2</v>
      </c>
      <c r="C686" s="92"/>
      <c r="D686" s="17"/>
      <c r="E686" s="17"/>
      <c r="F686" s="17"/>
      <c r="G686" s="17"/>
      <c r="H686" s="17"/>
      <c r="I686" s="17"/>
      <c r="J686" s="17"/>
    </row>
    <row r="687" spans="1:10" s="18" customFormat="1" ht="45" hidden="1" x14ac:dyDescent="0.6">
      <c r="A687" s="91"/>
      <c r="B687" s="92" t="s">
        <v>3</v>
      </c>
      <c r="C687" s="92"/>
      <c r="D687" s="17"/>
      <c r="E687" s="17"/>
      <c r="F687" s="17"/>
      <c r="G687" s="17"/>
      <c r="H687" s="17"/>
      <c r="I687" s="17"/>
      <c r="J687" s="17"/>
    </row>
    <row r="688" spans="1:10" s="18" customFormat="1" ht="45" hidden="1" x14ac:dyDescent="0.25">
      <c r="A688" s="91" t="s">
        <v>223</v>
      </c>
      <c r="B688" s="127" t="s">
        <v>326</v>
      </c>
      <c r="C688" s="127"/>
      <c r="D688" s="127"/>
      <c r="E688" s="127"/>
      <c r="F688" s="127"/>
      <c r="G688" s="127"/>
      <c r="H688" s="127"/>
      <c r="I688" s="127"/>
      <c r="J688" s="127"/>
    </row>
    <row r="689" spans="1:10" s="18" customFormat="1" ht="45" hidden="1" x14ac:dyDescent="0.6">
      <c r="A689" s="91"/>
      <c r="B689" s="92" t="s">
        <v>4</v>
      </c>
      <c r="C689" s="92"/>
      <c r="D689" s="17"/>
      <c r="E689" s="17"/>
      <c r="F689" s="17"/>
      <c r="G689" s="17"/>
      <c r="H689" s="17"/>
      <c r="I689" s="17"/>
      <c r="J689" s="17"/>
    </row>
    <row r="690" spans="1:10" s="18" customFormat="1" ht="45" hidden="1" x14ac:dyDescent="0.6">
      <c r="A690" s="91"/>
      <c r="B690" s="92" t="s">
        <v>0</v>
      </c>
      <c r="C690" s="92"/>
      <c r="D690" s="17"/>
      <c r="E690" s="17"/>
      <c r="F690" s="17"/>
      <c r="G690" s="17"/>
      <c r="H690" s="17"/>
      <c r="I690" s="17"/>
      <c r="J690" s="17"/>
    </row>
    <row r="691" spans="1:10" s="18" customFormat="1" ht="45" hidden="1" x14ac:dyDescent="0.6">
      <c r="A691" s="91"/>
      <c r="B691" s="92" t="s">
        <v>1</v>
      </c>
      <c r="C691" s="92"/>
      <c r="D691" s="17"/>
      <c r="E691" s="17"/>
      <c r="F691" s="17"/>
      <c r="G691" s="17"/>
      <c r="H691" s="17"/>
      <c r="I691" s="17"/>
      <c r="J691" s="17"/>
    </row>
    <row r="692" spans="1:10" s="18" customFormat="1" ht="45" hidden="1" x14ac:dyDescent="0.6">
      <c r="A692" s="91"/>
      <c r="B692" s="92" t="s">
        <v>2</v>
      </c>
      <c r="C692" s="92"/>
      <c r="D692" s="17"/>
      <c r="E692" s="17"/>
      <c r="F692" s="17"/>
      <c r="G692" s="17"/>
      <c r="H692" s="17"/>
      <c r="I692" s="17"/>
      <c r="J692" s="17"/>
    </row>
    <row r="693" spans="1:10" s="18" customFormat="1" ht="45" hidden="1" x14ac:dyDescent="0.6">
      <c r="A693" s="91"/>
      <c r="B693" s="92" t="s">
        <v>3</v>
      </c>
      <c r="C693" s="92"/>
      <c r="D693" s="17"/>
      <c r="E693" s="17"/>
      <c r="F693" s="17"/>
      <c r="G693" s="17"/>
      <c r="H693" s="17"/>
      <c r="I693" s="17"/>
      <c r="J693" s="17"/>
    </row>
    <row r="694" spans="1:10" s="18" customFormat="1" ht="45.75" x14ac:dyDescent="0.25">
      <c r="A694" s="13"/>
      <c r="B694" s="13"/>
      <c r="C694" s="13"/>
      <c r="D694" s="13"/>
      <c r="E694" s="13"/>
      <c r="F694" s="13"/>
      <c r="G694" s="13"/>
      <c r="H694" s="13"/>
      <c r="I694" s="13"/>
      <c r="J694" s="13"/>
    </row>
    <row r="695" spans="1:10" s="18" customFormat="1" ht="45" x14ac:dyDescent="0.6">
      <c r="A695" s="100" t="s">
        <v>4</v>
      </c>
      <c r="B695" s="109"/>
      <c r="C695" s="101"/>
      <c r="D695" s="17">
        <f t="shared" ref="D695:J695" si="226">SUM(D696:D699)</f>
        <v>21971796.836709101</v>
      </c>
      <c r="E695" s="17">
        <f t="shared" si="226"/>
        <v>9501885.3185190987</v>
      </c>
      <c r="F695" s="17">
        <f t="shared" si="226"/>
        <v>0</v>
      </c>
      <c r="G695" s="17">
        <f t="shared" si="226"/>
        <v>7813358.9005899988</v>
      </c>
      <c r="H695" s="17">
        <f t="shared" si="226"/>
        <v>0</v>
      </c>
      <c r="I695" s="17">
        <f t="shared" si="226"/>
        <v>4656552.6176000005</v>
      </c>
      <c r="J695" s="17">
        <f t="shared" si="226"/>
        <v>0</v>
      </c>
    </row>
    <row r="696" spans="1:10" s="18" customFormat="1" ht="45" x14ac:dyDescent="0.6">
      <c r="A696" s="100" t="s">
        <v>0</v>
      </c>
      <c r="B696" s="109"/>
      <c r="C696" s="101"/>
      <c r="D696" s="17">
        <f>E696+G696+I696</f>
        <v>0</v>
      </c>
      <c r="E696" s="17">
        <f t="shared" ref="E696:J699" si="227">E7+E70+E141+E156+E179+E274+E289+E376+E383+E645+E651+E657+E663+E669+E684+E690</f>
        <v>0</v>
      </c>
      <c r="F696" s="17">
        <f t="shared" si="227"/>
        <v>0</v>
      </c>
      <c r="G696" s="17">
        <f t="shared" si="227"/>
        <v>0</v>
      </c>
      <c r="H696" s="17">
        <f t="shared" si="227"/>
        <v>0</v>
      </c>
      <c r="I696" s="17">
        <f t="shared" si="227"/>
        <v>0</v>
      </c>
      <c r="J696" s="17">
        <f t="shared" si="227"/>
        <v>0</v>
      </c>
    </row>
    <row r="697" spans="1:10" s="18" customFormat="1" ht="45" x14ac:dyDescent="0.6">
      <c r="A697" s="100" t="s">
        <v>1</v>
      </c>
      <c r="B697" s="109"/>
      <c r="C697" s="101"/>
      <c r="D697" s="17">
        <f>E697+G697+I697</f>
        <v>21703551.613737091</v>
      </c>
      <c r="E697" s="17">
        <f t="shared" si="227"/>
        <v>9392240.217636181</v>
      </c>
      <c r="F697" s="17">
        <f t="shared" si="227"/>
        <v>0</v>
      </c>
      <c r="G697" s="17">
        <f t="shared" si="227"/>
        <v>7740717.8617372718</v>
      </c>
      <c r="H697" s="17">
        <f t="shared" si="227"/>
        <v>0</v>
      </c>
      <c r="I697" s="17">
        <f t="shared" si="227"/>
        <v>4570593.5343636367</v>
      </c>
      <c r="J697" s="17">
        <f t="shared" si="227"/>
        <v>0</v>
      </c>
    </row>
    <row r="698" spans="1:10" s="18" customFormat="1" ht="45" x14ac:dyDescent="0.6">
      <c r="A698" s="100" t="s">
        <v>2</v>
      </c>
      <c r="B698" s="109"/>
      <c r="C698" s="101"/>
      <c r="D698" s="17">
        <f t="shared" ref="D698:D699" si="228">E698+G698+I698</f>
        <v>268245.2229720091</v>
      </c>
      <c r="E698" s="17">
        <f t="shared" si="227"/>
        <v>109645.1008829182</v>
      </c>
      <c r="F698" s="17">
        <f t="shared" si="227"/>
        <v>0</v>
      </c>
      <c r="G698" s="17">
        <f t="shared" si="227"/>
        <v>72641.038852727273</v>
      </c>
      <c r="H698" s="17">
        <f t="shared" si="227"/>
        <v>0</v>
      </c>
      <c r="I698" s="17">
        <f t="shared" si="227"/>
        <v>85959.083236363629</v>
      </c>
      <c r="J698" s="17">
        <f t="shared" si="227"/>
        <v>0</v>
      </c>
    </row>
    <row r="699" spans="1:10" s="18" customFormat="1" ht="45" x14ac:dyDescent="0.6">
      <c r="A699" s="100" t="s">
        <v>3</v>
      </c>
      <c r="B699" s="109"/>
      <c r="C699" s="101"/>
      <c r="D699" s="17">
        <f t="shared" si="228"/>
        <v>0</v>
      </c>
      <c r="E699" s="17">
        <f t="shared" si="227"/>
        <v>0</v>
      </c>
      <c r="F699" s="17">
        <f t="shared" si="227"/>
        <v>0</v>
      </c>
      <c r="G699" s="17">
        <f t="shared" si="227"/>
        <v>0</v>
      </c>
      <c r="H699" s="17">
        <f t="shared" si="227"/>
        <v>0</v>
      </c>
      <c r="I699" s="17">
        <f t="shared" si="227"/>
        <v>0</v>
      </c>
      <c r="J699" s="17">
        <f t="shared" si="227"/>
        <v>0</v>
      </c>
    </row>
    <row r="700" spans="1:10" s="18" customFormat="1" ht="45" x14ac:dyDescent="0.6">
      <c r="A700" s="100"/>
      <c r="B700" s="109"/>
      <c r="C700" s="101"/>
      <c r="D700" s="19"/>
      <c r="E700" s="19"/>
      <c r="F700" s="19"/>
      <c r="G700" s="19"/>
      <c r="H700" s="19"/>
      <c r="I700" s="19"/>
      <c r="J700" s="19"/>
    </row>
    <row r="701" spans="1:10" s="18" customFormat="1" ht="45" x14ac:dyDescent="0.6">
      <c r="A701" s="100" t="s">
        <v>76</v>
      </c>
      <c r="B701" s="109"/>
      <c r="C701" s="101"/>
      <c r="D701" s="17">
        <f>SUM(D702:D716)</f>
        <v>21703551.613737088</v>
      </c>
      <c r="E701" s="17">
        <f>SUM(E702:E716)</f>
        <v>9392240.2176361829</v>
      </c>
      <c r="F701" s="17">
        <f t="shared" ref="F701:I701" si="229">SUM(F702:F716)</f>
        <v>0</v>
      </c>
      <c r="G701" s="17">
        <f t="shared" si="229"/>
        <v>7740717.8617372718</v>
      </c>
      <c r="H701" s="17">
        <f t="shared" si="229"/>
        <v>0</v>
      </c>
      <c r="I701" s="17">
        <f t="shared" si="229"/>
        <v>4570593.5343636358</v>
      </c>
      <c r="J701" s="17">
        <f>SUM(J702:J716)</f>
        <v>0</v>
      </c>
    </row>
    <row r="702" spans="1:10" s="18" customFormat="1" ht="45" x14ac:dyDescent="0.6">
      <c r="A702" s="100" t="s">
        <v>77</v>
      </c>
      <c r="B702" s="109"/>
      <c r="C702" s="101"/>
      <c r="D702" s="17">
        <f>E702+G702+I702</f>
        <v>10416395.853290001</v>
      </c>
      <c r="E702" s="17">
        <f t="shared" ref="E702:J702" si="230">E16+E24+E79+E87+E95+E103+E111+E119+E127+E135+E150+E188+E196+E204+E283+E298+E306+E314+E322+E330+E338+E346+E354+E362+E370</f>
        <v>4883931.8882900011</v>
      </c>
      <c r="F702" s="17">
        <f t="shared" si="230"/>
        <v>0</v>
      </c>
      <c r="G702" s="17">
        <f t="shared" si="230"/>
        <v>3879469.6349999993</v>
      </c>
      <c r="H702" s="17">
        <f t="shared" si="230"/>
        <v>0</v>
      </c>
      <c r="I702" s="17">
        <f t="shared" si="230"/>
        <v>1652994.33</v>
      </c>
      <c r="J702" s="17">
        <f t="shared" si="230"/>
        <v>0</v>
      </c>
    </row>
    <row r="703" spans="1:10" s="18" customFormat="1" ht="45" x14ac:dyDescent="0.6">
      <c r="A703" s="100" t="s">
        <v>78</v>
      </c>
      <c r="B703" s="109"/>
      <c r="C703" s="101"/>
      <c r="D703" s="17">
        <f>E703+G703+I703</f>
        <v>7664231.2309890902</v>
      </c>
      <c r="E703" s="17">
        <f>E392+E400+E408+E416+E424+E432+E440+E448+E456+E464+E472+E480+E488+E496+E504+E512+E520+E528+E536+E544+E552+E560+E568+E576+E584+E592+E600+E608+E616+E624+E632+E640</f>
        <v>2447629.1788881817</v>
      </c>
      <c r="F703" s="17">
        <f t="shared" ref="F703:J703" si="231">F392+F400+F408+F416+F424+F432+F440+F448+F456+F464+F472+F480+F488+F496+F504+F512+F520+F528+F536+F544+F552+F560+F568+F576+F584+F592+F600+F608+F616+F624+F632+F640</f>
        <v>0</v>
      </c>
      <c r="G703" s="17">
        <f t="shared" si="231"/>
        <v>2751109.3167372723</v>
      </c>
      <c r="H703" s="17">
        <f t="shared" si="231"/>
        <v>0</v>
      </c>
      <c r="I703" s="17">
        <f t="shared" si="231"/>
        <v>2465492.7353636362</v>
      </c>
      <c r="J703" s="17">
        <f t="shared" si="231"/>
        <v>0</v>
      </c>
    </row>
    <row r="704" spans="1:10" s="18" customFormat="1" ht="45" hidden="1" x14ac:dyDescent="0.6">
      <c r="A704" s="100" t="s">
        <v>79</v>
      </c>
      <c r="B704" s="109"/>
      <c r="C704" s="101"/>
      <c r="D704" s="17">
        <f t="shared" ref="D704:D716" si="232">E704+G704+I704</f>
        <v>0</v>
      </c>
      <c r="E704" s="17"/>
      <c r="F704" s="17"/>
      <c r="G704" s="17"/>
      <c r="H704" s="17"/>
      <c r="I704" s="17"/>
      <c r="J704" s="17"/>
    </row>
    <row r="705" spans="1:10" s="18" customFormat="1" ht="45" hidden="1" x14ac:dyDescent="0.6">
      <c r="A705" s="100" t="s">
        <v>80</v>
      </c>
      <c r="B705" s="109"/>
      <c r="C705" s="101"/>
      <c r="D705" s="17"/>
      <c r="E705" s="17"/>
      <c r="F705" s="17"/>
      <c r="G705" s="17"/>
      <c r="H705" s="17"/>
      <c r="I705" s="17"/>
      <c r="J705" s="17"/>
    </row>
    <row r="706" spans="1:10" s="18" customFormat="1" ht="45" hidden="1" x14ac:dyDescent="0.6">
      <c r="A706" s="100" t="s">
        <v>81</v>
      </c>
      <c r="B706" s="109"/>
      <c r="C706" s="101"/>
      <c r="D706" s="17"/>
      <c r="E706" s="17"/>
      <c r="F706" s="17"/>
      <c r="G706" s="17"/>
      <c r="H706" s="17"/>
      <c r="I706" s="17"/>
      <c r="J706" s="17"/>
    </row>
    <row r="707" spans="1:10" s="18" customFormat="1" ht="45" x14ac:dyDescent="0.6">
      <c r="A707" s="100" t="s">
        <v>82</v>
      </c>
      <c r="B707" s="109"/>
      <c r="C707" s="101"/>
      <c r="D707" s="17">
        <f t="shared" si="232"/>
        <v>2364681.1409999998</v>
      </c>
      <c r="E707" s="17">
        <f>E32+E40+E48+E56+E64</f>
        <v>979268.50099999993</v>
      </c>
      <c r="F707" s="17">
        <f t="shared" ref="F707:J707" si="233">F32+F40+F48+F56+F64</f>
        <v>0</v>
      </c>
      <c r="G707" s="17">
        <f t="shared" si="233"/>
        <v>965306.17100000009</v>
      </c>
      <c r="H707" s="17">
        <f t="shared" si="233"/>
        <v>0</v>
      </c>
      <c r="I707" s="17">
        <f t="shared" si="233"/>
        <v>420106.46899999998</v>
      </c>
      <c r="J707" s="17">
        <f t="shared" si="233"/>
        <v>0</v>
      </c>
    </row>
    <row r="708" spans="1:10" s="18" customFormat="1" ht="45" x14ac:dyDescent="0.6">
      <c r="A708" s="100" t="s">
        <v>83</v>
      </c>
      <c r="B708" s="109"/>
      <c r="C708" s="101"/>
      <c r="D708" s="17">
        <f t="shared" si="232"/>
        <v>1133591.388458</v>
      </c>
      <c r="E708" s="17">
        <f t="shared" ref="E708:J708" si="234">E212+E220+E228+E236+E244+E252+E260+E268</f>
        <v>1068758.649458</v>
      </c>
      <c r="F708" s="17">
        <f t="shared" si="234"/>
        <v>0</v>
      </c>
      <c r="G708" s="17">
        <f t="shared" si="234"/>
        <v>64832.739000000001</v>
      </c>
      <c r="H708" s="17">
        <f t="shared" si="234"/>
        <v>0</v>
      </c>
      <c r="I708" s="17">
        <f t="shared" si="234"/>
        <v>0</v>
      </c>
      <c r="J708" s="17">
        <f t="shared" si="234"/>
        <v>0</v>
      </c>
    </row>
    <row r="709" spans="1:10" s="18" customFormat="1" ht="45" hidden="1" x14ac:dyDescent="0.6">
      <c r="A709" s="100" t="s">
        <v>84</v>
      </c>
      <c r="B709" s="109"/>
      <c r="C709" s="101"/>
      <c r="D709" s="17"/>
      <c r="E709" s="17"/>
      <c r="F709" s="17"/>
      <c r="G709" s="17"/>
      <c r="H709" s="17"/>
      <c r="I709" s="17"/>
      <c r="J709" s="17"/>
    </row>
    <row r="710" spans="1:10" s="18" customFormat="1" ht="45" hidden="1" x14ac:dyDescent="0.6">
      <c r="A710" s="100" t="s">
        <v>85</v>
      </c>
      <c r="B710" s="109"/>
      <c r="C710" s="101"/>
      <c r="D710" s="17"/>
      <c r="E710" s="17"/>
      <c r="F710" s="17"/>
      <c r="G710" s="17"/>
      <c r="H710" s="17"/>
      <c r="I710" s="17"/>
      <c r="J710" s="17"/>
    </row>
    <row r="711" spans="1:10" s="18" customFormat="1" ht="45" hidden="1" x14ac:dyDescent="0.6">
      <c r="A711" s="100" t="s">
        <v>168</v>
      </c>
      <c r="B711" s="109"/>
      <c r="C711" s="101"/>
      <c r="D711" s="17">
        <f t="shared" si="232"/>
        <v>0</v>
      </c>
      <c r="E711" s="17"/>
      <c r="F711" s="17"/>
      <c r="G711" s="17"/>
      <c r="H711" s="17"/>
      <c r="I711" s="17"/>
      <c r="J711" s="17"/>
    </row>
    <row r="712" spans="1:10" s="18" customFormat="1" ht="45" hidden="1" x14ac:dyDescent="0.6">
      <c r="A712" s="100" t="s">
        <v>167</v>
      </c>
      <c r="B712" s="109"/>
      <c r="C712" s="101"/>
      <c r="D712" s="17">
        <f t="shared" si="232"/>
        <v>0</v>
      </c>
      <c r="E712" s="17"/>
      <c r="F712" s="17"/>
      <c r="G712" s="17"/>
      <c r="H712" s="17"/>
      <c r="I712" s="17"/>
      <c r="J712" s="17"/>
    </row>
    <row r="713" spans="1:10" s="18" customFormat="1" ht="45" x14ac:dyDescent="0.6">
      <c r="A713" s="100" t="s">
        <v>88</v>
      </c>
      <c r="B713" s="109"/>
      <c r="C713" s="101"/>
      <c r="D713" s="17">
        <f t="shared" si="232"/>
        <v>118500</v>
      </c>
      <c r="E713" s="17">
        <f t="shared" ref="E713:J713" si="235">E165+E173</f>
        <v>6500</v>
      </c>
      <c r="F713" s="17">
        <f t="shared" si="235"/>
        <v>0</v>
      </c>
      <c r="G713" s="17">
        <f t="shared" si="235"/>
        <v>80000</v>
      </c>
      <c r="H713" s="17">
        <f t="shared" si="235"/>
        <v>0</v>
      </c>
      <c r="I713" s="17">
        <f t="shared" si="235"/>
        <v>32000</v>
      </c>
      <c r="J713" s="17">
        <f t="shared" si="235"/>
        <v>0</v>
      </c>
    </row>
    <row r="714" spans="1:10" s="18" customFormat="1" ht="45" hidden="1" x14ac:dyDescent="0.6">
      <c r="A714" s="100" t="s">
        <v>166</v>
      </c>
      <c r="B714" s="109"/>
      <c r="C714" s="101"/>
      <c r="D714" s="17">
        <f t="shared" si="232"/>
        <v>0</v>
      </c>
      <c r="E714" s="17"/>
      <c r="F714" s="17"/>
      <c r="G714" s="17"/>
      <c r="H714" s="17"/>
      <c r="I714" s="17"/>
      <c r="J714" s="17"/>
    </row>
    <row r="715" spans="1:10" s="18" customFormat="1" ht="45" x14ac:dyDescent="0.6">
      <c r="A715" s="100" t="s">
        <v>86</v>
      </c>
      <c r="B715" s="109"/>
      <c r="C715" s="101"/>
      <c r="D715" s="17">
        <f t="shared" si="232"/>
        <v>6152</v>
      </c>
      <c r="E715" s="17">
        <f>E678</f>
        <v>6152</v>
      </c>
      <c r="F715" s="17">
        <f t="shared" ref="F715:J715" si="236">F678</f>
        <v>0</v>
      </c>
      <c r="G715" s="17">
        <f t="shared" si="236"/>
        <v>0</v>
      </c>
      <c r="H715" s="17">
        <f t="shared" si="236"/>
        <v>0</v>
      </c>
      <c r="I715" s="17">
        <f t="shared" si="236"/>
        <v>0</v>
      </c>
      <c r="J715" s="17">
        <f t="shared" si="236"/>
        <v>0</v>
      </c>
    </row>
    <row r="716" spans="1:10" s="18" customFormat="1" ht="45" hidden="1" x14ac:dyDescent="0.6">
      <c r="A716" s="100" t="s">
        <v>87</v>
      </c>
      <c r="B716" s="109"/>
      <c r="C716" s="101"/>
      <c r="D716" s="17">
        <f t="shared" si="232"/>
        <v>0</v>
      </c>
      <c r="E716" s="17"/>
      <c r="F716" s="17"/>
      <c r="G716" s="17"/>
      <c r="H716" s="17"/>
      <c r="I716" s="17"/>
      <c r="J716" s="17"/>
    </row>
    <row r="717" spans="1:10" s="18" customFormat="1" ht="45" x14ac:dyDescent="0.6">
      <c r="A717" s="20"/>
      <c r="B717" s="117"/>
      <c r="C717" s="118"/>
    </row>
    <row r="718" spans="1:10" s="18" customFormat="1" ht="39" x14ac:dyDescent="0.6">
      <c r="B718" s="20"/>
      <c r="C718" s="118"/>
    </row>
    <row r="719" spans="1:10" s="18" customFormat="1" ht="39" x14ac:dyDescent="0.6">
      <c r="B719" s="20"/>
      <c r="C719" s="118"/>
    </row>
    <row r="720" spans="1:10" s="18" customFormat="1" ht="39" x14ac:dyDescent="0.6">
      <c r="B720" s="20"/>
      <c r="C720" s="118"/>
    </row>
    <row r="721" spans="2:5" s="18" customFormat="1" ht="45" x14ac:dyDescent="0.6">
      <c r="B721" s="119"/>
      <c r="C721" s="118"/>
    </row>
    <row r="722" spans="2:5" s="18" customFormat="1" x14ac:dyDescent="0.25">
      <c r="B722" s="20"/>
      <c r="C722" s="20"/>
      <c r="D722" s="120"/>
      <c r="E722" s="120"/>
    </row>
    <row r="723" spans="2:5" s="18" customFormat="1" x14ac:dyDescent="0.25">
      <c r="B723" s="20"/>
      <c r="C723" s="20"/>
      <c r="D723" s="120"/>
      <c r="E723" s="120"/>
    </row>
    <row r="724" spans="2:5" s="18" customFormat="1" x14ac:dyDescent="0.25"/>
    <row r="725" spans="2:5" s="18" customFormat="1" x14ac:dyDescent="0.25"/>
    <row r="729" spans="2:5" x14ac:dyDescent="0.25">
      <c r="E729" s="114"/>
    </row>
  </sheetData>
  <mergeCells count="511">
    <mergeCell ref="G1:I1"/>
    <mergeCell ref="B668:C668"/>
    <mergeCell ref="B669:C669"/>
    <mergeCell ref="B670:C670"/>
    <mergeCell ref="A681:J681"/>
    <mergeCell ref="A673:J673"/>
    <mergeCell ref="A674:A680"/>
    <mergeCell ref="B674:J674"/>
    <mergeCell ref="B675:B680"/>
    <mergeCell ref="C675:J675"/>
    <mergeCell ref="A357:J357"/>
    <mergeCell ref="A358:A364"/>
    <mergeCell ref="B358:J358"/>
    <mergeCell ref="B359:B364"/>
    <mergeCell ref="C359:J359"/>
    <mergeCell ref="A365:J365"/>
    <mergeCell ref="A366:A372"/>
    <mergeCell ref="B366:J366"/>
    <mergeCell ref="B367:B372"/>
    <mergeCell ref="C367:J367"/>
    <mergeCell ref="A643:A648"/>
    <mergeCell ref="B643:J643"/>
    <mergeCell ref="B644:C644"/>
    <mergeCell ref="B645:C645"/>
    <mergeCell ref="B646:C646"/>
    <mergeCell ref="B647:C647"/>
    <mergeCell ref="B648:C648"/>
    <mergeCell ref="A381:A386"/>
    <mergeCell ref="B671:C671"/>
    <mergeCell ref="B663:C663"/>
    <mergeCell ref="B664:C664"/>
    <mergeCell ref="B665:C665"/>
    <mergeCell ref="B666:C666"/>
    <mergeCell ref="A667:A672"/>
    <mergeCell ref="A388:A394"/>
    <mergeCell ref="B389:B394"/>
    <mergeCell ref="A396:A402"/>
    <mergeCell ref="B397:B402"/>
    <mergeCell ref="A404:A410"/>
    <mergeCell ref="B672:C672"/>
    <mergeCell ref="A661:A666"/>
    <mergeCell ref="B661:J661"/>
    <mergeCell ref="B662:C662"/>
    <mergeCell ref="B667:J667"/>
    <mergeCell ref="B378:C378"/>
    <mergeCell ref="B379:C379"/>
    <mergeCell ref="A380:J380"/>
    <mergeCell ref="A373:J373"/>
    <mergeCell ref="A374:A379"/>
    <mergeCell ref="B374:J374"/>
    <mergeCell ref="B375:C375"/>
    <mergeCell ref="B376:C376"/>
    <mergeCell ref="B377:C377"/>
    <mergeCell ref="A341:J341"/>
    <mergeCell ref="A342:A348"/>
    <mergeCell ref="B342:J342"/>
    <mergeCell ref="B343:B348"/>
    <mergeCell ref="C343:J343"/>
    <mergeCell ref="A349:J349"/>
    <mergeCell ref="A350:A356"/>
    <mergeCell ref="B350:J350"/>
    <mergeCell ref="B351:B356"/>
    <mergeCell ref="C351:J351"/>
    <mergeCell ref="A325:J325"/>
    <mergeCell ref="A326:A332"/>
    <mergeCell ref="B326:J326"/>
    <mergeCell ref="B327:B332"/>
    <mergeCell ref="C327:J327"/>
    <mergeCell ref="A333:J333"/>
    <mergeCell ref="A334:A340"/>
    <mergeCell ref="B334:J334"/>
    <mergeCell ref="B335:B340"/>
    <mergeCell ref="C335:J335"/>
    <mergeCell ref="B303:B308"/>
    <mergeCell ref="C303:J303"/>
    <mergeCell ref="A309:J309"/>
    <mergeCell ref="A310:A316"/>
    <mergeCell ref="B310:J310"/>
    <mergeCell ref="B311:B316"/>
    <mergeCell ref="C311:J311"/>
    <mergeCell ref="A317:J317"/>
    <mergeCell ref="A318:A324"/>
    <mergeCell ref="B318:J318"/>
    <mergeCell ref="B319:B324"/>
    <mergeCell ref="C319:J319"/>
    <mergeCell ref="A272:A277"/>
    <mergeCell ref="B272:J272"/>
    <mergeCell ref="B273:C273"/>
    <mergeCell ref="B274:C274"/>
    <mergeCell ref="B275:C275"/>
    <mergeCell ref="B276:C276"/>
    <mergeCell ref="B277:C277"/>
    <mergeCell ref="A294:A300"/>
    <mergeCell ref="B294:J294"/>
    <mergeCell ref="B295:B300"/>
    <mergeCell ref="C295:J295"/>
    <mergeCell ref="A278:J278"/>
    <mergeCell ref="A279:A285"/>
    <mergeCell ref="B279:J279"/>
    <mergeCell ref="B280:B285"/>
    <mergeCell ref="C280:J280"/>
    <mergeCell ref="A293:J293"/>
    <mergeCell ref="A286:J286"/>
    <mergeCell ref="A287:A292"/>
    <mergeCell ref="B287:J287"/>
    <mergeCell ref="B288:C288"/>
    <mergeCell ref="B289:C289"/>
    <mergeCell ref="B290:C290"/>
    <mergeCell ref="B291:C291"/>
    <mergeCell ref="A130:J130"/>
    <mergeCell ref="A131:A137"/>
    <mergeCell ref="B131:J131"/>
    <mergeCell ref="B132:B137"/>
    <mergeCell ref="C132:J132"/>
    <mergeCell ref="A145:J145"/>
    <mergeCell ref="A146:A152"/>
    <mergeCell ref="B146:J146"/>
    <mergeCell ref="B147:B152"/>
    <mergeCell ref="C147:J147"/>
    <mergeCell ref="A138:J138"/>
    <mergeCell ref="B143:C143"/>
    <mergeCell ref="B144:C144"/>
    <mergeCell ref="A114:J114"/>
    <mergeCell ref="A115:A121"/>
    <mergeCell ref="B115:J115"/>
    <mergeCell ref="B116:B121"/>
    <mergeCell ref="C116:J116"/>
    <mergeCell ref="A122:J122"/>
    <mergeCell ref="A123:A129"/>
    <mergeCell ref="B123:J123"/>
    <mergeCell ref="B124:B129"/>
    <mergeCell ref="C124:J124"/>
    <mergeCell ref="A98:J98"/>
    <mergeCell ref="A99:A105"/>
    <mergeCell ref="B99:J99"/>
    <mergeCell ref="B100:B105"/>
    <mergeCell ref="C100:J100"/>
    <mergeCell ref="A106:J106"/>
    <mergeCell ref="A107:A113"/>
    <mergeCell ref="B107:J107"/>
    <mergeCell ref="B108:B113"/>
    <mergeCell ref="C108:J108"/>
    <mergeCell ref="A82:J82"/>
    <mergeCell ref="A83:A89"/>
    <mergeCell ref="B83:J83"/>
    <mergeCell ref="B84:B89"/>
    <mergeCell ref="C84:J84"/>
    <mergeCell ref="A90:J90"/>
    <mergeCell ref="A91:A97"/>
    <mergeCell ref="B91:J91"/>
    <mergeCell ref="B92:B97"/>
    <mergeCell ref="C92:J92"/>
    <mergeCell ref="A11:J11"/>
    <mergeCell ref="A12:A18"/>
    <mergeCell ref="B12:J12"/>
    <mergeCell ref="B13:B18"/>
    <mergeCell ref="C13:J13"/>
    <mergeCell ref="A19:J19"/>
    <mergeCell ref="A20:A26"/>
    <mergeCell ref="B20:J20"/>
    <mergeCell ref="B21:B26"/>
    <mergeCell ref="C21:J21"/>
    <mergeCell ref="A3:C3"/>
    <mergeCell ref="A5:A10"/>
    <mergeCell ref="B5:J5"/>
    <mergeCell ref="B6:C6"/>
    <mergeCell ref="B7:C7"/>
    <mergeCell ref="B8:C8"/>
    <mergeCell ref="B9:C9"/>
    <mergeCell ref="B10:C10"/>
    <mergeCell ref="A2:K2"/>
    <mergeCell ref="B73:C73"/>
    <mergeCell ref="A74:J74"/>
    <mergeCell ref="A75:A81"/>
    <mergeCell ref="B75:J75"/>
    <mergeCell ref="B76:B81"/>
    <mergeCell ref="C76:J76"/>
    <mergeCell ref="A67:J67"/>
    <mergeCell ref="A68:A73"/>
    <mergeCell ref="B68:J68"/>
    <mergeCell ref="B69:C69"/>
    <mergeCell ref="B70:C70"/>
    <mergeCell ref="B71:C71"/>
    <mergeCell ref="A271:J271"/>
    <mergeCell ref="A176:J176"/>
    <mergeCell ref="A177:A182"/>
    <mergeCell ref="B177:J177"/>
    <mergeCell ref="B178:C178"/>
    <mergeCell ref="B179:C179"/>
    <mergeCell ref="B180:C180"/>
    <mergeCell ref="A183:J183"/>
    <mergeCell ref="A184:A190"/>
    <mergeCell ref="B184:J184"/>
    <mergeCell ref="B185:B190"/>
    <mergeCell ref="C185:J185"/>
    <mergeCell ref="A191:J191"/>
    <mergeCell ref="A192:A198"/>
    <mergeCell ref="A215:J215"/>
    <mergeCell ref="A216:A222"/>
    <mergeCell ref="B216:J216"/>
    <mergeCell ref="B217:B222"/>
    <mergeCell ref="C217:J217"/>
    <mergeCell ref="A223:J223"/>
    <mergeCell ref="A224:A230"/>
    <mergeCell ref="B224:J224"/>
    <mergeCell ref="B192:J192"/>
    <mergeCell ref="B193:B198"/>
    <mergeCell ref="B292:C292"/>
    <mergeCell ref="A301:J301"/>
    <mergeCell ref="B381:J381"/>
    <mergeCell ref="B382:C382"/>
    <mergeCell ref="B383:C383"/>
    <mergeCell ref="B384:C384"/>
    <mergeCell ref="B385:C385"/>
    <mergeCell ref="B386:C386"/>
    <mergeCell ref="A655:A660"/>
    <mergeCell ref="B655:J655"/>
    <mergeCell ref="B656:C656"/>
    <mergeCell ref="B657:C657"/>
    <mergeCell ref="B658:C658"/>
    <mergeCell ref="B659:C659"/>
    <mergeCell ref="B660:C660"/>
    <mergeCell ref="A649:A654"/>
    <mergeCell ref="B649:J649"/>
    <mergeCell ref="B650:C650"/>
    <mergeCell ref="B651:C651"/>
    <mergeCell ref="B652:C652"/>
    <mergeCell ref="B653:C653"/>
    <mergeCell ref="B654:C654"/>
    <mergeCell ref="A302:A308"/>
    <mergeCell ref="B302:J302"/>
    <mergeCell ref="A688:A693"/>
    <mergeCell ref="B688:J688"/>
    <mergeCell ref="B689:C689"/>
    <mergeCell ref="B690:C690"/>
    <mergeCell ref="B691:C691"/>
    <mergeCell ref="B692:C692"/>
    <mergeCell ref="B693:C693"/>
    <mergeCell ref="A682:A687"/>
    <mergeCell ref="B682:J682"/>
    <mergeCell ref="B683:C683"/>
    <mergeCell ref="B684:C684"/>
    <mergeCell ref="B685:C685"/>
    <mergeCell ref="B686:C686"/>
    <mergeCell ref="B687:C687"/>
    <mergeCell ref="A701:C701"/>
    <mergeCell ref="A702:C702"/>
    <mergeCell ref="A703:C703"/>
    <mergeCell ref="A704:C704"/>
    <mergeCell ref="A705:C705"/>
    <mergeCell ref="A706:C706"/>
    <mergeCell ref="A695:C695"/>
    <mergeCell ref="A696:C696"/>
    <mergeCell ref="A697:C697"/>
    <mergeCell ref="A698:C698"/>
    <mergeCell ref="A699:C699"/>
    <mergeCell ref="A700:C700"/>
    <mergeCell ref="A713:C713"/>
    <mergeCell ref="A714:C714"/>
    <mergeCell ref="A715:C715"/>
    <mergeCell ref="A716:C716"/>
    <mergeCell ref="A707:C707"/>
    <mergeCell ref="A708:C708"/>
    <mergeCell ref="A709:C709"/>
    <mergeCell ref="A710:C710"/>
    <mergeCell ref="A711:C711"/>
    <mergeCell ref="A712:C712"/>
    <mergeCell ref="A27:J27"/>
    <mergeCell ref="A28:A34"/>
    <mergeCell ref="B28:J28"/>
    <mergeCell ref="B29:B34"/>
    <mergeCell ref="C29:J29"/>
    <mergeCell ref="A35:J35"/>
    <mergeCell ref="A36:A42"/>
    <mergeCell ref="B36:J36"/>
    <mergeCell ref="B37:B42"/>
    <mergeCell ref="C37:J37"/>
    <mergeCell ref="A43:J43"/>
    <mergeCell ref="A44:A50"/>
    <mergeCell ref="B44:J44"/>
    <mergeCell ref="B45:B50"/>
    <mergeCell ref="C45:J45"/>
    <mergeCell ref="A51:J51"/>
    <mergeCell ref="A52:A58"/>
    <mergeCell ref="B52:J52"/>
    <mergeCell ref="B53:B58"/>
    <mergeCell ref="C53:J53"/>
    <mergeCell ref="A59:J59"/>
    <mergeCell ref="A60:A66"/>
    <mergeCell ref="B60:J60"/>
    <mergeCell ref="B61:B66"/>
    <mergeCell ref="C61:J61"/>
    <mergeCell ref="A160:J160"/>
    <mergeCell ref="A161:A167"/>
    <mergeCell ref="B161:J161"/>
    <mergeCell ref="B162:B167"/>
    <mergeCell ref="C162:J162"/>
    <mergeCell ref="A154:A159"/>
    <mergeCell ref="B154:J154"/>
    <mergeCell ref="B155:C155"/>
    <mergeCell ref="B156:C156"/>
    <mergeCell ref="B157:C157"/>
    <mergeCell ref="B158:C158"/>
    <mergeCell ref="B159:C159"/>
    <mergeCell ref="A139:A144"/>
    <mergeCell ref="B139:J139"/>
    <mergeCell ref="B140:C140"/>
    <mergeCell ref="B141:C141"/>
    <mergeCell ref="B142:C142"/>
    <mergeCell ref="A153:J153"/>
    <mergeCell ref="B72:C72"/>
    <mergeCell ref="A168:J168"/>
    <mergeCell ref="A169:A175"/>
    <mergeCell ref="B169:J169"/>
    <mergeCell ref="B170:B175"/>
    <mergeCell ref="C170:J170"/>
    <mergeCell ref="A207:J207"/>
    <mergeCell ref="A208:A214"/>
    <mergeCell ref="B208:J208"/>
    <mergeCell ref="B209:B214"/>
    <mergeCell ref="C209:J209"/>
    <mergeCell ref="B181:C181"/>
    <mergeCell ref="B182:C182"/>
    <mergeCell ref="C193:J193"/>
    <mergeCell ref="A199:J199"/>
    <mergeCell ref="A200:A206"/>
    <mergeCell ref="B200:J200"/>
    <mergeCell ref="B201:B206"/>
    <mergeCell ref="C201:J201"/>
    <mergeCell ref="B225:B230"/>
    <mergeCell ref="C225:J225"/>
    <mergeCell ref="A231:J231"/>
    <mergeCell ref="A232:A238"/>
    <mergeCell ref="B232:J232"/>
    <mergeCell ref="B233:B238"/>
    <mergeCell ref="C233:J233"/>
    <mergeCell ref="A239:J239"/>
    <mergeCell ref="A240:A246"/>
    <mergeCell ref="B240:J240"/>
    <mergeCell ref="B241:B246"/>
    <mergeCell ref="C241:J241"/>
    <mergeCell ref="A263:J263"/>
    <mergeCell ref="A264:A270"/>
    <mergeCell ref="B264:J264"/>
    <mergeCell ref="B265:B270"/>
    <mergeCell ref="C265:J265"/>
    <mergeCell ref="A247:J247"/>
    <mergeCell ref="A248:A254"/>
    <mergeCell ref="B248:J248"/>
    <mergeCell ref="B249:B254"/>
    <mergeCell ref="C249:J249"/>
    <mergeCell ref="A255:J255"/>
    <mergeCell ref="A256:A262"/>
    <mergeCell ref="B256:J256"/>
    <mergeCell ref="B257:B262"/>
    <mergeCell ref="C257:J257"/>
    <mergeCell ref="B405:B410"/>
    <mergeCell ref="A412:A418"/>
    <mergeCell ref="B413:B418"/>
    <mergeCell ref="B388:J388"/>
    <mergeCell ref="C389:J389"/>
    <mergeCell ref="B396:J396"/>
    <mergeCell ref="C397:J397"/>
    <mergeCell ref="B404:J404"/>
    <mergeCell ref="C405:J405"/>
    <mergeCell ref="B412:J412"/>
    <mergeCell ref="C413:J413"/>
    <mergeCell ref="A411:J411"/>
    <mergeCell ref="A403:J403"/>
    <mergeCell ref="A395:J395"/>
    <mergeCell ref="A419:J419"/>
    <mergeCell ref="A420:A426"/>
    <mergeCell ref="B420:J420"/>
    <mergeCell ref="B421:B426"/>
    <mergeCell ref="C421:J421"/>
    <mergeCell ref="A427:J427"/>
    <mergeCell ref="A428:A434"/>
    <mergeCell ref="B428:J428"/>
    <mergeCell ref="B429:B434"/>
    <mergeCell ref="C429:J429"/>
    <mergeCell ref="A435:J435"/>
    <mergeCell ref="A436:A442"/>
    <mergeCell ref="B436:J436"/>
    <mergeCell ref="B437:B442"/>
    <mergeCell ref="C437:J437"/>
    <mergeCell ref="A443:J443"/>
    <mergeCell ref="A444:A450"/>
    <mergeCell ref="B444:J444"/>
    <mergeCell ref="B445:B450"/>
    <mergeCell ref="C445:J445"/>
    <mergeCell ref="A451:J451"/>
    <mergeCell ref="A452:A458"/>
    <mergeCell ref="B452:J452"/>
    <mergeCell ref="B453:B458"/>
    <mergeCell ref="C453:J453"/>
    <mergeCell ref="A459:J459"/>
    <mergeCell ref="A460:A466"/>
    <mergeCell ref="B460:J460"/>
    <mergeCell ref="B461:B466"/>
    <mergeCell ref="C461:J461"/>
    <mergeCell ref="A467:J467"/>
    <mergeCell ref="A468:A474"/>
    <mergeCell ref="B468:J468"/>
    <mergeCell ref="B469:B474"/>
    <mergeCell ref="C469:J469"/>
    <mergeCell ref="A475:J475"/>
    <mergeCell ref="A476:A482"/>
    <mergeCell ref="B476:J476"/>
    <mergeCell ref="B477:B482"/>
    <mergeCell ref="C477:J477"/>
    <mergeCell ref="A483:J483"/>
    <mergeCell ref="A484:A490"/>
    <mergeCell ref="B484:J484"/>
    <mergeCell ref="B485:B490"/>
    <mergeCell ref="C485:J485"/>
    <mergeCell ref="A491:J491"/>
    <mergeCell ref="A492:A498"/>
    <mergeCell ref="B492:J492"/>
    <mergeCell ref="B493:B498"/>
    <mergeCell ref="C493:J493"/>
    <mergeCell ref="A499:J499"/>
    <mergeCell ref="A500:A506"/>
    <mergeCell ref="B500:J500"/>
    <mergeCell ref="B501:B506"/>
    <mergeCell ref="C501:J501"/>
    <mergeCell ref="A507:J507"/>
    <mergeCell ref="A508:A514"/>
    <mergeCell ref="B508:J508"/>
    <mergeCell ref="B509:B514"/>
    <mergeCell ref="C509:J509"/>
    <mergeCell ref="A515:J515"/>
    <mergeCell ref="A516:A522"/>
    <mergeCell ref="B516:J516"/>
    <mergeCell ref="B517:B522"/>
    <mergeCell ref="C517:J517"/>
    <mergeCell ref="A523:J523"/>
    <mergeCell ref="A524:A530"/>
    <mergeCell ref="B524:J524"/>
    <mergeCell ref="B525:B530"/>
    <mergeCell ref="C525:J525"/>
    <mergeCell ref="B620:J620"/>
    <mergeCell ref="B621:B626"/>
    <mergeCell ref="C621:J621"/>
    <mergeCell ref="A531:J531"/>
    <mergeCell ref="A532:A538"/>
    <mergeCell ref="B532:J532"/>
    <mergeCell ref="B533:B538"/>
    <mergeCell ref="C533:J533"/>
    <mergeCell ref="A539:J539"/>
    <mergeCell ref="A540:A546"/>
    <mergeCell ref="B540:J540"/>
    <mergeCell ref="B541:B546"/>
    <mergeCell ref="C541:J541"/>
    <mergeCell ref="A547:J547"/>
    <mergeCell ref="A548:A554"/>
    <mergeCell ref="B548:J548"/>
    <mergeCell ref="B549:B554"/>
    <mergeCell ref="C549:J549"/>
    <mergeCell ref="A555:J555"/>
    <mergeCell ref="A556:A562"/>
    <mergeCell ref="B556:J556"/>
    <mergeCell ref="B557:B562"/>
    <mergeCell ref="C557:J557"/>
    <mergeCell ref="B636:J636"/>
    <mergeCell ref="A563:J563"/>
    <mergeCell ref="A564:A570"/>
    <mergeCell ref="B564:J564"/>
    <mergeCell ref="B565:B570"/>
    <mergeCell ref="C565:J565"/>
    <mergeCell ref="A571:J571"/>
    <mergeCell ref="A572:A578"/>
    <mergeCell ref="B572:J572"/>
    <mergeCell ref="B573:B578"/>
    <mergeCell ref="C573:J573"/>
    <mergeCell ref="A579:J579"/>
    <mergeCell ref="A580:A586"/>
    <mergeCell ref="B580:J580"/>
    <mergeCell ref="B581:B586"/>
    <mergeCell ref="C581:J581"/>
    <mergeCell ref="B613:B618"/>
    <mergeCell ref="C613:J613"/>
    <mergeCell ref="B597:B602"/>
    <mergeCell ref="C597:J597"/>
    <mergeCell ref="B604:J604"/>
    <mergeCell ref="B628:J628"/>
    <mergeCell ref="B605:B610"/>
    <mergeCell ref="C605:J605"/>
    <mergeCell ref="A387:J387"/>
    <mergeCell ref="A636:A642"/>
    <mergeCell ref="A595:J595"/>
    <mergeCell ref="A603:J603"/>
    <mergeCell ref="A611:J611"/>
    <mergeCell ref="A619:J619"/>
    <mergeCell ref="A627:J627"/>
    <mergeCell ref="A635:J635"/>
    <mergeCell ref="A588:A594"/>
    <mergeCell ref="A596:A602"/>
    <mergeCell ref="A604:A610"/>
    <mergeCell ref="A612:A618"/>
    <mergeCell ref="A620:A626"/>
    <mergeCell ref="A628:A634"/>
    <mergeCell ref="B588:J588"/>
    <mergeCell ref="B589:B594"/>
    <mergeCell ref="C589:J589"/>
    <mergeCell ref="B596:J596"/>
    <mergeCell ref="B612:J612"/>
    <mergeCell ref="B629:B634"/>
    <mergeCell ref="C629:J629"/>
    <mergeCell ref="B637:B642"/>
    <mergeCell ref="C637:J637"/>
    <mergeCell ref="A587:J587"/>
  </mergeCells>
  <pageMargins left="0.59055118110236227" right="0.19685039370078741" top="0.39370078740157483" bottom="0.19685039370078741" header="0.31496062992125984" footer="0.31496062992125984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ОСНОВНОЙ</vt:lpstr>
      <vt:lpstr>доп приорит перечень</vt:lpstr>
      <vt:lpstr>доп перечень</vt:lpstr>
      <vt:lpstr>'доп перечень'!Заголовки_для_печати</vt:lpstr>
      <vt:lpstr>'доп приорит перечень'!Заголовки_для_печати</vt:lpstr>
      <vt:lpstr>ОСНОВНОЙ!Заголовки_для_печати</vt:lpstr>
      <vt:lpstr>'доп перечень'!Область_печати</vt:lpstr>
      <vt:lpstr>'доп приорит перечень'!Область_печати</vt:lpstr>
      <vt:lpstr>ОСНОВНОЙ!Область_печати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Оксана Николаевна</dc:creator>
  <cp:lastModifiedBy>Тараканов Вячеслав Юрьевич</cp:lastModifiedBy>
  <cp:lastPrinted>2020-09-23T07:44:23Z</cp:lastPrinted>
  <dcterms:created xsi:type="dcterms:W3CDTF">2013-06-03T21:57:32Z</dcterms:created>
  <dcterms:modified xsi:type="dcterms:W3CDTF">2020-09-23T07:44:36Z</dcterms:modified>
</cp:coreProperties>
</file>