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8" windowWidth="14808" windowHeight="7956"/>
  </bookViews>
  <sheets>
    <sheet name="Учреждения" sheetId="1" r:id="rId1"/>
    <sheet name="Муниципальные районы" sheetId="2" r:id="rId2"/>
  </sheets>
  <definedNames>
    <definedName name="EndData">Учреждения!$F$5</definedName>
    <definedName name="EndData1">Учреждения!$F$2</definedName>
    <definedName name="EndData2">'Муниципальные районы'!$A$1</definedName>
    <definedName name="StartData">Учреждения!$F$4</definedName>
    <definedName name="StartData1">Учреждения!$F$1</definedName>
    <definedName name="_xlnm.Print_Titles" localSheetId="1">'Муниципальные районы'!$1:$3</definedName>
    <definedName name="_xlnm.Print_Titles" localSheetId="0">Учреждения!$25:$26</definedName>
    <definedName name="_xlnm.Print_Area" localSheetId="1">'Муниципальные районы'!$A$1:$P$23</definedName>
    <definedName name="_xlnm.Print_Area" localSheetId="0">Учреждения!$A$1:$E$61</definedName>
  </definedNames>
  <calcPr calcId="162913"/>
</workbook>
</file>

<file path=xl/calcChain.xml><?xml version="1.0" encoding="utf-8"?>
<calcChain xmlns="http://schemas.openxmlformats.org/spreadsheetml/2006/main">
  <c r="E23" i="1" l="1"/>
  <c r="E8" i="1" s="1"/>
  <c r="E9" i="1"/>
  <c r="E21" i="1"/>
  <c r="E22" i="1"/>
  <c r="E19" i="1"/>
  <c r="E18" i="1"/>
  <c r="E15" i="1"/>
  <c r="E14" i="1"/>
  <c r="E11" i="1"/>
  <c r="E20" i="1"/>
  <c r="E17" i="1"/>
  <c r="E12" i="1"/>
  <c r="E16" i="1"/>
  <c r="E13" i="1"/>
  <c r="E10" i="1"/>
  <c r="B21" i="2" l="1"/>
  <c r="A2" i="2" l="1"/>
  <c r="B2" i="2" s="1"/>
  <c r="C2" i="2" s="1"/>
  <c r="H1" i="1" l="1"/>
  <c r="A5" i="1" s="1"/>
  <c r="H2" i="1"/>
  <c r="G1" i="1"/>
  <c r="G2" i="1"/>
  <c r="A2" i="1" l="1"/>
</calcChain>
</file>

<file path=xl/sharedStrings.xml><?xml version="1.0" encoding="utf-8"?>
<sst xmlns="http://schemas.openxmlformats.org/spreadsheetml/2006/main" count="97" uniqueCount="96">
  <si>
    <t xml:space="preserve"> Справка о доходах и расходах краевого бюджета</t>
  </si>
  <si>
    <t>тыс.рублей</t>
  </si>
  <si>
    <t>Доходы</t>
  </si>
  <si>
    <t>Собственные доходы</t>
  </si>
  <si>
    <t>Финансовая помощь из федерального бюджета - всего, в том числе:</t>
  </si>
  <si>
    <t>Всего доходов</t>
  </si>
  <si>
    <t>Всего</t>
  </si>
  <si>
    <t xml:space="preserve">в том числе: </t>
  </si>
  <si>
    <t>Оплата труда</t>
  </si>
  <si>
    <t>Начисления на выплаты по оплате труда</t>
  </si>
  <si>
    <t>Меры социальной поддержки отдельных категорий граждан</t>
  </si>
  <si>
    <t>Итого</t>
  </si>
  <si>
    <t>тыс. рублей</t>
  </si>
  <si>
    <t xml:space="preserve">Дотации, субвенции, субсидии и иные межбюджетные трансферты бюджетам муниципальных районов (городских округов) </t>
  </si>
  <si>
    <t>Расходы бюджетополучателей, финансируемые из краевого бюджета</t>
  </si>
  <si>
    <t>Наименование направления  целевой статьи</t>
  </si>
  <si>
    <t>Петропавловск-Камчатский городской округ</t>
  </si>
  <si>
    <t>Елизовский муниципальный район</t>
  </si>
  <si>
    <t>Усть-Камчатский муниципальный район</t>
  </si>
  <si>
    <t>Усть-Большерецкий муниципальный район</t>
  </si>
  <si>
    <t>Соболевский муниципальный район</t>
  </si>
  <si>
    <t>Мильковский муниципальный район</t>
  </si>
  <si>
    <t>Быстринский муниципальный район</t>
  </si>
  <si>
    <t>Вилючинский городской округ</t>
  </si>
  <si>
    <t>Городской округ "поселок Палана"</t>
  </si>
  <si>
    <t>Олюторский муниципальный район</t>
  </si>
  <si>
    <t>Карагинский  муниципальный  район</t>
  </si>
  <si>
    <t>Тигильский  муниципальный  район</t>
  </si>
  <si>
    <t>Пенжинский  муниципальный  район</t>
  </si>
  <si>
    <t>Всего расход:</t>
  </si>
  <si>
    <t>Дотации на выравнивание бюджетной обеспеченности муниципальных районов (муниципальных, городских округов)</t>
  </si>
  <si>
    <t>Субвенции для осуществления  государственных полномочий Камчатского края по вопросам предоставления мер социальной поддержки отдельным категориям граждан, проживающих в Камчатском крае, по проезду на автомобильном транспорте общего пользования городского сообщения</t>
  </si>
  <si>
    <t>Субвенции для осуществления  государственных полномочий Камчатского края по обеспечению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 в Камчатском крае, по обеспечению дополнительного образования детей в муниципальных общеобразовательных организациях в Камчатском крае</t>
  </si>
  <si>
    <t>Субвенции для осуществления  государственных полномочий Камчатского края по предоставлению мер социальной поддержки отдельным категориям граждан в период получения ими образования в муниципальных общеобразовательных организациях в Камчатском крае</t>
  </si>
  <si>
    <t>Субвенции для осуществления  государственных полномочий Камчатского края по выплате ежемесячной доплаты к заработной плате педагогическим работникам, имеющим ученые степени доктора наук, кандидата наук, государственные награды СССР, РСФСР и Российской Федерации, в отдельных муниципальных образовательных организациях в Камчатском крае</t>
  </si>
  <si>
    <t>Субвенции для осуществления  государственных полномочий  Камчатского края по выплате компенсации части платы, взимаемой с родителей (законных представителей) за присмотр и уход за детьми в образовательных организациях в Камчатском крае, реализующих образовательную программу дошкольного образования</t>
  </si>
  <si>
    <t>Субвенции для осуществления  государственных полномочий Камчатского края по обеспечению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 Камчатском крае</t>
  </si>
  <si>
    <t>Субвенции на осуществление государственных полномочий Камчатского края по вопросам предоставления гражданам субсидий на оплату жилого помещения и коммунальных услуг</t>
  </si>
  <si>
    <t>Субвенции для осуществления  государственных полномочий Камчатского края по выплате вознаграждения за выполнение функций классного руководителя педагогическим работникам муниципальных образовательных организаций в Камчатском крае</t>
  </si>
  <si>
    <t>Субвенции для осуществления государственных полномочий Камчатского края на государственную регистрацию актов гражданского состояния</t>
  </si>
  <si>
    <t>Субвенции на осуществление  государственных полномочий Камчатского края по организации проведения мероприятий при осуществлении деятельности по обращению с животными без владельцев в Камчатском крае</t>
  </si>
  <si>
    <t>Субвенции на выполнение государственных полномочий Камчатского края по обеспечению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</si>
  <si>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Субвенции для осуществления отдельных государственных полномочий Камчатского края по осуществлению регионального государственного жилищного надзора в отношении юридических лиц, индивидуальных предпринимателей и граждан и по проведению проверок при осуществлении лицензионного контроля в отношении юридических лиц, индивидуальных предпринимателей, осуществляющих деятельность по управлению многоквартирными домами на основании лицензии</t>
  </si>
  <si>
    <t>Выплата единовременного пособия при всех формах устройства детей, лишенных родительского попечения, в семью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</si>
  <si>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</si>
  <si>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Всего:</t>
  </si>
  <si>
    <t>29.01.2021</t>
  </si>
  <si>
    <t>Законодательное Собрание Камчатского края</t>
  </si>
  <si>
    <t>Аппарат Губернатора и Правительства Камчатского края</t>
  </si>
  <si>
    <t>Министерство сельского хозяйства, пищевой и перерабатывающей промышленности Камчатского края</t>
  </si>
  <si>
    <t>Министерство природных ресурсов и экологии Камчатского края</t>
  </si>
  <si>
    <t>Министерство рыбного хозяйства Камчатского края</t>
  </si>
  <si>
    <t>Министерство жилищно-коммунального хозяйства и энергетики Камчатского края</t>
  </si>
  <si>
    <t>Министерство финансов Камчатского края</t>
  </si>
  <si>
    <t>Министерство строительства и жилищной политики Камчатского края</t>
  </si>
  <si>
    <t>Министерство образования Камчатского края</t>
  </si>
  <si>
    <t>Министерство здравоохранения Камчатского края</t>
  </si>
  <si>
    <t>Министерство социального благополучия и семейной политики Камчатского края</t>
  </si>
  <si>
    <t>Министерство культуры Камчатского края</t>
  </si>
  <si>
    <t>Министерство специальных программ Камчатского края</t>
  </si>
  <si>
    <t>Министерство цифрового развития Камчатского края</t>
  </si>
  <si>
    <t>Министерство имущественных и земельных отношений Камчатского края</t>
  </si>
  <si>
    <t>Министерство труда и развития кадрового потенциала Камчатского края</t>
  </si>
  <si>
    <t>Агентство по ветеринарии Камчатского края</t>
  </si>
  <si>
    <t>Министерство транспорта и дорожного строительства Камчатского края</t>
  </si>
  <si>
    <t>Агентство по обеспечению деятельности мировых судей Камчатского края</t>
  </si>
  <si>
    <t>Региональная служба по тарифам и ценам Камчатского края</t>
  </si>
  <si>
    <t>Инспекция государственного строительного надзора Камчатского края</t>
  </si>
  <si>
    <t>Государственная жилищная инспекция Камчатского края</t>
  </si>
  <si>
    <t>Государственная инспекция по контролю в сфере закупок Камчатского края</t>
  </si>
  <si>
    <t>Избирательная комиссия Камчатского края</t>
  </si>
  <si>
    <t>Министерство экономического развития и торговли Камчатского края</t>
  </si>
  <si>
    <t>Петропавловск-Камчатская городская территориальная избирательная комиссия</t>
  </si>
  <si>
    <t>Министерство спорта Камчатского края</t>
  </si>
  <si>
    <t>Агентство лесного хозяйства Камчатского края</t>
  </si>
  <si>
    <t>Министерство туризма Камчатского края</t>
  </si>
  <si>
    <t>Служба охраны объектов культурного наследия Камчатского края</t>
  </si>
  <si>
    <t>Агентство записи актов гражданского состояния и архивного дела Камчатского края</t>
  </si>
  <si>
    <t>Министерство инвестиций, промышленности и предпринимательства Камчатского края</t>
  </si>
  <si>
    <t>ИТОГО</t>
  </si>
  <si>
    <t>25.01.2021</t>
  </si>
  <si>
    <t>Остатки бюджетных средств на 01.02.2021 г.</t>
  </si>
  <si>
    <t>Алеутский муниципальный округ</t>
  </si>
  <si>
    <t>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</t>
  </si>
  <si>
    <t>Субвенции бюджетам на оплату жилищно-коммунальных услуг отдельным категориям граждан</t>
  </si>
  <si>
    <t>Субсидии бюджетам субъектов Российской Федерации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</si>
  <si>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Субсидии бюджетам субъектов Российской Федерации на осуществление единовременной выплаты при рождении первого ребенка, а также предоставление регионального материнского (семейного) капитала при рождении второго ребенка в субъектах Российской Федерации, входящих в состав Дальневосточного федерального округа</t>
  </si>
  <si>
    <t>Субсидии бюджетам субъектов Российской Федерации на осуществление ежемесячных выплат на детей в возрасте от трех до семи лет включительно</t>
  </si>
  <si>
    <t>Возврат остатков субсидий на выплату региональных социальных доплат к пенсии из бюджетов субъектов Российской Федерации</t>
  </si>
  <si>
    <t>Субвенции бюджетам на осуществление ежемесячной выплаты в связи с рождением (усыновлением) первого ребенка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</si>
  <si>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</si>
  <si>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Субвенции бюджетам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</si>
  <si>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Единая субвенция бюджетам субъектов Российской Федерации и бюджету г. Байконура</t>
  </si>
  <si>
    <t>Субвенции бюджетам субъектов Российской Федерации на осуществление отдельных полномочий в области лесных отношений</t>
  </si>
  <si>
    <t>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</t>
  </si>
  <si>
    <t>Субвенции бюджетам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</si>
</sst>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/>
    <xf numFmtId="0" fontId="3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right"/>
    </xf>
    <xf numFmtId="164" fontId="5" fillId="2" borderId="4" xfId="0" applyNumberFormat="1" applyFont="1" applyFill="1" applyBorder="1" applyAlignment="1"/>
    <xf numFmtId="164" fontId="3" fillId="0" borderId="4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 applyFill="1" applyBorder="1" applyAlignment="1">
      <alignment horizontal="right" wrapText="1"/>
    </xf>
    <xf numFmtId="164" fontId="2" fillId="0" borderId="4" xfId="0" applyNumberFormat="1" applyFont="1" applyFill="1" applyBorder="1" applyAlignment="1">
      <alignment horizontal="right" wrapText="1"/>
    </xf>
    <xf numFmtId="164" fontId="3" fillId="0" borderId="4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/>
    <xf numFmtId="0" fontId="3" fillId="0" borderId="4" xfId="0" applyFont="1" applyFill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wrapText="1"/>
    </xf>
    <xf numFmtId="49" fontId="5" fillId="2" borderId="4" xfId="0" applyNumberFormat="1" applyFont="1" applyFill="1" applyBorder="1" applyAlignment="1">
      <alignment horizontal="left" wrapText="1"/>
    </xf>
    <xf numFmtId="0" fontId="7" fillId="0" borderId="4" xfId="0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right" wrapText="1"/>
    </xf>
    <xf numFmtId="164" fontId="2" fillId="2" borderId="4" xfId="0" applyNumberFormat="1" applyFont="1" applyFill="1" applyBorder="1" applyAlignment="1">
      <alignment horizontal="right" wrapText="1"/>
    </xf>
    <xf numFmtId="0" fontId="8" fillId="2" borderId="0" xfId="0" applyFont="1" applyFill="1" applyBorder="1" applyAlignment="1"/>
    <xf numFmtId="14" fontId="9" fillId="0" borderId="0" xfId="0" applyNumberFormat="1" applyFont="1"/>
    <xf numFmtId="0" fontId="10" fillId="0" borderId="0" xfId="0" applyFont="1"/>
    <xf numFmtId="0" fontId="1" fillId="2" borderId="0" xfId="0" applyFont="1" applyFill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14" fillId="0" borderId="0" xfId="0" applyNumberFormat="1" applyFont="1"/>
    <xf numFmtId="0" fontId="14" fillId="0" borderId="0" xfId="0" applyFont="1"/>
    <xf numFmtId="14" fontId="12" fillId="0" borderId="0" xfId="0" applyNumberFormat="1" applyFont="1"/>
    <xf numFmtId="0" fontId="15" fillId="0" borderId="0" xfId="0" applyFont="1"/>
    <xf numFmtId="0" fontId="12" fillId="0" borderId="0" xfId="0" applyFont="1" applyAlignment="1">
      <alignment horizontal="right"/>
    </xf>
    <xf numFmtId="164" fontId="3" fillId="0" borderId="4" xfId="0" applyNumberFormat="1" applyFont="1" applyBorder="1" applyAlignment="1">
      <alignment horizontal="right" wrapText="1"/>
    </xf>
    <xf numFmtId="164" fontId="2" fillId="0" borderId="4" xfId="0" applyNumberFormat="1" applyFont="1" applyBorder="1" applyAlignment="1">
      <alignment horizontal="right" wrapText="1"/>
    </xf>
    <xf numFmtId="164" fontId="5" fillId="2" borderId="4" xfId="0" applyNumberFormat="1" applyFont="1" applyFill="1" applyBorder="1" applyAlignment="1">
      <alignment horizontal="right" wrapText="1"/>
    </xf>
    <xf numFmtId="164" fontId="7" fillId="0" borderId="4" xfId="0" applyNumberFormat="1" applyFon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2" fillId="0" borderId="1" xfId="0" applyNumberFormat="1" applyFont="1" applyFill="1" applyBorder="1" applyAlignment="1">
      <alignment horizontal="left" wrapText="1"/>
    </xf>
    <xf numFmtId="0" fontId="2" fillId="0" borderId="2" xfId="0" applyNumberFormat="1" applyFont="1" applyFill="1" applyBorder="1" applyAlignment="1">
      <alignment horizontal="left" wrapText="1"/>
    </xf>
    <xf numFmtId="0" fontId="2" fillId="0" borderId="3" xfId="0" applyNumberFormat="1" applyFont="1" applyFill="1" applyBorder="1" applyAlignment="1">
      <alignment horizontal="left" wrapText="1"/>
    </xf>
    <xf numFmtId="164" fontId="2" fillId="0" borderId="4" xfId="0" applyNumberFormat="1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view="pageBreakPreview" zoomScaleNormal="100" zoomScaleSheetLayoutView="100" workbookViewId="0">
      <selection activeCell="E6" sqref="E6"/>
    </sheetView>
  </sheetViews>
  <sheetFormatPr defaultColWidth="8.77734375" defaultRowHeight="13.8" x14ac:dyDescent="0.25"/>
  <cols>
    <col min="1" max="1" width="69.21875" style="31" customWidth="1"/>
    <col min="2" max="2" width="13.77734375" style="31" customWidth="1"/>
    <col min="3" max="4" width="14.44140625" style="31" customWidth="1"/>
    <col min="5" max="5" width="12.44140625" style="31" customWidth="1"/>
    <col min="6" max="6" width="12.5546875" style="31" customWidth="1"/>
    <col min="7" max="7" width="16" style="31" bestFit="1" customWidth="1"/>
    <col min="8" max="8" width="8.77734375" style="31"/>
    <col min="9" max="9" width="10.21875" style="31" bestFit="1" customWidth="1"/>
    <col min="10" max="16384" width="8.77734375" style="31"/>
  </cols>
  <sheetData>
    <row r="1" spans="1:9" ht="15.6" x14ac:dyDescent="0.3">
      <c r="A1" s="46" t="s">
        <v>0</v>
      </c>
      <c r="B1" s="46"/>
      <c r="C1" s="46"/>
      <c r="D1" s="46"/>
      <c r="E1" s="46"/>
      <c r="F1" s="37" t="s">
        <v>80</v>
      </c>
      <c r="G1" s="38" t="str">
        <f>TEXT(F1,"[$-FC19]ДД ММММ")</f>
        <v>25 января</v>
      </c>
      <c r="H1" s="38" t="str">
        <f>TEXT(F1,"[$-FC19]ДД.ММ.ГГГ \г")</f>
        <v>25.01.2021 г</v>
      </c>
    </row>
    <row r="2" spans="1:9" ht="15.6" x14ac:dyDescent="0.3">
      <c r="A2" s="46" t="str">
        <f>CONCATENATE("с ",G1," по ",G2,"ода")</f>
        <v>с 25 января по 29 января 2021 года</v>
      </c>
      <c r="B2" s="46"/>
      <c r="C2" s="46"/>
      <c r="D2" s="46"/>
      <c r="E2" s="46"/>
      <c r="F2" s="37" t="s">
        <v>46</v>
      </c>
      <c r="G2" s="38" t="str">
        <f>TEXT(F2,"[$-FC19]ДД ММММ ГГГ \г")</f>
        <v>29 января 2021 г</v>
      </c>
      <c r="H2" s="38" t="str">
        <f>TEXT(F2,"[$-FC19]ДД.ММ.ГГГ \г")</f>
        <v>29.01.2021 г</v>
      </c>
      <c r="I2" s="39"/>
    </row>
    <row r="3" spans="1:9" x14ac:dyDescent="0.25">
      <c r="A3" s="1"/>
      <c r="B3" s="2"/>
      <c r="C3" s="2"/>
      <c r="D3" s="2"/>
      <c r="E3" s="3"/>
    </row>
    <row r="4" spans="1:9" x14ac:dyDescent="0.25">
      <c r="A4" s="4"/>
      <c r="B4" s="5"/>
      <c r="C4" s="5"/>
      <c r="D4" s="6"/>
      <c r="E4" s="7" t="s">
        <v>1</v>
      </c>
    </row>
    <row r="5" spans="1:9" x14ac:dyDescent="0.25">
      <c r="A5" s="47" t="str">
        <f>CONCATENATE("Остатки средств на ",H1,".")</f>
        <v>Остатки средств на 25.01.2021 г.</v>
      </c>
      <c r="B5" s="48"/>
      <c r="C5" s="48"/>
      <c r="D5" s="49"/>
      <c r="E5" s="8">
        <v>2986257.6</v>
      </c>
      <c r="F5" s="39"/>
    </row>
    <row r="6" spans="1:9" x14ac:dyDescent="0.25">
      <c r="A6" s="10"/>
      <c r="B6" s="11"/>
      <c r="C6" s="11"/>
      <c r="D6" s="11"/>
      <c r="E6" s="12"/>
    </row>
    <row r="7" spans="1:9" x14ac:dyDescent="0.25">
      <c r="A7" s="56" t="s">
        <v>2</v>
      </c>
      <c r="B7" s="57"/>
      <c r="C7" s="57"/>
      <c r="D7" s="57"/>
      <c r="E7" s="13"/>
    </row>
    <row r="8" spans="1:9" x14ac:dyDescent="0.25">
      <c r="A8" s="51" t="s">
        <v>3</v>
      </c>
      <c r="B8" s="57"/>
      <c r="C8" s="57"/>
      <c r="D8" s="57"/>
      <c r="E8" s="9">
        <f>E23-E9</f>
        <v>181101.05577000009</v>
      </c>
    </row>
    <row r="9" spans="1:9" x14ac:dyDescent="0.25">
      <c r="A9" s="58" t="s">
        <v>4</v>
      </c>
      <c r="B9" s="57"/>
      <c r="C9" s="57"/>
      <c r="D9" s="57"/>
      <c r="E9" s="14">
        <f>SUM(E10:E22)</f>
        <v>285488.90000000002</v>
      </c>
    </row>
    <row r="10" spans="1:9" ht="28.8" customHeight="1" x14ac:dyDescent="0.25">
      <c r="A10" s="58" t="s">
        <v>83</v>
      </c>
      <c r="B10" s="57"/>
      <c r="C10" s="57"/>
      <c r="D10" s="57"/>
      <c r="E10" s="14">
        <f>295.1</f>
        <v>295.10000000000002</v>
      </c>
    </row>
    <row r="11" spans="1:9" ht="13.8" customHeight="1" x14ac:dyDescent="0.25">
      <c r="A11" s="58" t="s">
        <v>84</v>
      </c>
      <c r="B11" s="57"/>
      <c r="C11" s="57"/>
      <c r="D11" s="57"/>
      <c r="E11" s="14">
        <f>5399.3+7967.4</f>
        <v>13366.7</v>
      </c>
    </row>
    <row r="12" spans="1:9" ht="30.6" customHeight="1" x14ac:dyDescent="0.25">
      <c r="A12" s="58" t="s">
        <v>85</v>
      </c>
      <c r="B12" s="57"/>
      <c r="C12" s="57"/>
      <c r="D12" s="57"/>
      <c r="E12" s="14">
        <f>24601.5+109.8+19145.4+2576.7</f>
        <v>46433.399999999994</v>
      </c>
    </row>
    <row r="13" spans="1:9" ht="43.2" customHeight="1" x14ac:dyDescent="0.25">
      <c r="A13" s="58" t="s">
        <v>86</v>
      </c>
      <c r="B13" s="57"/>
      <c r="C13" s="57"/>
      <c r="D13" s="57"/>
      <c r="E13" s="14">
        <f>189.9+43.7+1960.3+2494.1</f>
        <v>4688</v>
      </c>
    </row>
    <row r="14" spans="1:9" ht="29.4" customHeight="1" x14ac:dyDescent="0.25">
      <c r="A14" s="58" t="s">
        <v>87</v>
      </c>
      <c r="B14" s="57"/>
      <c r="C14" s="57"/>
      <c r="D14" s="57"/>
      <c r="E14" s="14">
        <f>47110.5+5062.1+42453.9</f>
        <v>94626.5</v>
      </c>
    </row>
    <row r="15" spans="1:9" ht="27.6" customHeight="1" x14ac:dyDescent="0.25">
      <c r="A15" s="58" t="s">
        <v>88</v>
      </c>
      <c r="B15" s="57"/>
      <c r="C15" s="57"/>
      <c r="D15" s="57"/>
      <c r="E15" s="14">
        <f>21657.7+22123.1+171.7+3766.7</f>
        <v>47719.199999999997</v>
      </c>
    </row>
    <row r="16" spans="1:9" ht="14.4" customHeight="1" x14ac:dyDescent="0.25">
      <c r="A16" s="58" t="s">
        <v>89</v>
      </c>
      <c r="B16" s="57"/>
      <c r="C16" s="57"/>
      <c r="D16" s="57"/>
      <c r="E16" s="14">
        <f>30151.1+17865.8</f>
        <v>48016.899999999994</v>
      </c>
    </row>
    <row r="17" spans="1:6" ht="43.2" customHeight="1" x14ac:dyDescent="0.25">
      <c r="A17" s="58" t="s">
        <v>90</v>
      </c>
      <c r="B17" s="57"/>
      <c r="C17" s="57"/>
      <c r="D17" s="57"/>
      <c r="E17" s="14">
        <f>6961.5+11268.2+11.5</f>
        <v>18241.2</v>
      </c>
    </row>
    <row r="18" spans="1:6" ht="33.6" customHeight="1" x14ac:dyDescent="0.25">
      <c r="A18" s="58" t="s">
        <v>93</v>
      </c>
      <c r="B18" s="57"/>
      <c r="C18" s="57"/>
      <c r="D18" s="57"/>
      <c r="E18" s="14">
        <f>539.5+124+356+111.3</f>
        <v>1130.8</v>
      </c>
    </row>
    <row r="19" spans="1:6" ht="13.8" customHeight="1" x14ac:dyDescent="0.25">
      <c r="A19" s="58" t="s">
        <v>92</v>
      </c>
      <c r="B19" s="57"/>
      <c r="C19" s="57"/>
      <c r="D19" s="57"/>
      <c r="E19" s="14">
        <f>202.6+7.7+1384.6</f>
        <v>1594.8999999999999</v>
      </c>
    </row>
    <row r="20" spans="1:6" ht="30.6" customHeight="1" x14ac:dyDescent="0.25">
      <c r="A20" s="58" t="s">
        <v>91</v>
      </c>
      <c r="B20" s="57"/>
      <c r="C20" s="57"/>
      <c r="D20" s="57"/>
      <c r="E20" s="14">
        <f>180+55.4</f>
        <v>235.4</v>
      </c>
    </row>
    <row r="21" spans="1:6" ht="33" customHeight="1" x14ac:dyDescent="0.25">
      <c r="A21" s="58" t="s">
        <v>94</v>
      </c>
      <c r="B21" s="57"/>
      <c r="C21" s="57"/>
      <c r="D21" s="57"/>
      <c r="E21" s="14">
        <f>489.1+2767.1+1399.8+2857.9+1564.1</f>
        <v>9078</v>
      </c>
    </row>
    <row r="22" spans="1:6" ht="33" customHeight="1" x14ac:dyDescent="0.25">
      <c r="A22" s="58" t="s">
        <v>95</v>
      </c>
      <c r="B22" s="57"/>
      <c r="C22" s="57"/>
      <c r="D22" s="57"/>
      <c r="E22" s="14">
        <f>16.2+46.6</f>
        <v>62.8</v>
      </c>
    </row>
    <row r="23" spans="1:6" x14ac:dyDescent="0.25">
      <c r="A23" s="50" t="s">
        <v>5</v>
      </c>
      <c r="B23" s="51"/>
      <c r="C23" s="51"/>
      <c r="D23" s="51"/>
      <c r="E23" s="13">
        <f>'Муниципальные районы'!B22-Учреждения!E5+'Муниципальные районы'!B21</f>
        <v>466589.95577000012</v>
      </c>
    </row>
    <row r="24" spans="1:6" x14ac:dyDescent="0.25">
      <c r="A24" s="15"/>
      <c r="B24" s="16"/>
      <c r="C24" s="16"/>
      <c r="D24" s="6"/>
      <c r="E24" s="17"/>
    </row>
    <row r="25" spans="1:6" x14ac:dyDescent="0.25">
      <c r="A25" s="52" t="s">
        <v>14</v>
      </c>
      <c r="B25" s="54" t="s">
        <v>6</v>
      </c>
      <c r="C25" s="55" t="s">
        <v>7</v>
      </c>
      <c r="D25" s="55"/>
      <c r="E25" s="55"/>
    </row>
    <row r="26" spans="1:6" ht="82.8" x14ac:dyDescent="0.25">
      <c r="A26" s="53"/>
      <c r="B26" s="54"/>
      <c r="C26" s="18" t="s">
        <v>8</v>
      </c>
      <c r="D26" s="18" t="s">
        <v>9</v>
      </c>
      <c r="E26" s="18" t="s">
        <v>10</v>
      </c>
    </row>
    <row r="27" spans="1:6" x14ac:dyDescent="0.25">
      <c r="A27" s="19" t="s">
        <v>47</v>
      </c>
      <c r="B27" s="42">
        <v>9397.9284700000007</v>
      </c>
      <c r="C27" s="42">
        <v>5806.79673</v>
      </c>
      <c r="D27" s="42">
        <v>3295.3197399999999</v>
      </c>
      <c r="E27" s="42"/>
      <c r="F27" s="41"/>
    </row>
    <row r="28" spans="1:6" x14ac:dyDescent="0.25">
      <c r="A28" s="19" t="s">
        <v>48</v>
      </c>
      <c r="B28" s="42">
        <v>43085.332000000002</v>
      </c>
      <c r="C28" s="42">
        <v>9370</v>
      </c>
      <c r="D28" s="42">
        <v>1256.2</v>
      </c>
      <c r="E28" s="42">
        <v>-160</v>
      </c>
      <c r="F28" s="41"/>
    </row>
    <row r="29" spans="1:6" ht="27.6" x14ac:dyDescent="0.25">
      <c r="A29" s="19" t="s">
        <v>49</v>
      </c>
      <c r="B29" s="42">
        <v>729.50495999999998</v>
      </c>
      <c r="C29" s="42">
        <v>42.816960000000002</v>
      </c>
      <c r="D29" s="42"/>
      <c r="E29" s="42"/>
      <c r="F29" s="41"/>
    </row>
    <row r="30" spans="1:6" x14ac:dyDescent="0.25">
      <c r="A30" s="19" t="s">
        <v>50</v>
      </c>
      <c r="B30" s="42">
        <v>1597.673</v>
      </c>
      <c r="C30" s="42">
        <v>809.3</v>
      </c>
      <c r="D30" s="42">
        <v>500</v>
      </c>
      <c r="E30" s="42"/>
      <c r="F30" s="41"/>
    </row>
    <row r="31" spans="1:6" x14ac:dyDescent="0.25">
      <c r="A31" s="19" t="s">
        <v>51</v>
      </c>
      <c r="B31" s="42">
        <v>181.64500000000001</v>
      </c>
      <c r="C31" s="42"/>
      <c r="D31" s="42"/>
      <c r="E31" s="42"/>
      <c r="F31" s="41"/>
    </row>
    <row r="32" spans="1:6" ht="27.6" x14ac:dyDescent="0.25">
      <c r="A32" s="19" t="s">
        <v>52</v>
      </c>
      <c r="B32" s="42">
        <v>6847.4430199999997</v>
      </c>
      <c r="C32" s="42">
        <v>2074</v>
      </c>
      <c r="D32" s="42">
        <v>600</v>
      </c>
      <c r="E32" s="42"/>
      <c r="F32" s="41"/>
    </row>
    <row r="33" spans="1:6" x14ac:dyDescent="0.25">
      <c r="A33" s="19" t="s">
        <v>53</v>
      </c>
      <c r="B33" s="42">
        <v>4564.9051600000003</v>
      </c>
      <c r="C33" s="42">
        <v>2324.0079999999998</v>
      </c>
      <c r="D33" s="42">
        <v>1885</v>
      </c>
      <c r="E33" s="42"/>
      <c r="F33" s="41"/>
    </row>
    <row r="34" spans="1:6" x14ac:dyDescent="0.25">
      <c r="A34" s="19" t="s">
        <v>54</v>
      </c>
      <c r="B34" s="42">
        <v>40</v>
      </c>
      <c r="C34" s="42"/>
      <c r="D34" s="42"/>
      <c r="E34" s="42">
        <v>40</v>
      </c>
      <c r="F34" s="41"/>
    </row>
    <row r="35" spans="1:6" x14ac:dyDescent="0.25">
      <c r="A35" s="19" t="s">
        <v>55</v>
      </c>
      <c r="B35" s="42">
        <v>143890.41935000001</v>
      </c>
      <c r="C35" s="42">
        <v>4970</v>
      </c>
      <c r="D35" s="42">
        <v>2473.3449999999998</v>
      </c>
      <c r="E35" s="42">
        <v>15.43085</v>
      </c>
      <c r="F35" s="41"/>
    </row>
    <row r="36" spans="1:6" x14ac:dyDescent="0.25">
      <c r="A36" s="19" t="s">
        <v>56</v>
      </c>
      <c r="B36" s="42">
        <v>162041.92926999999</v>
      </c>
      <c r="C36" s="42">
        <v>5592.5573100000001</v>
      </c>
      <c r="D36" s="42">
        <v>3399.19038</v>
      </c>
      <c r="E36" s="42">
        <v>5000</v>
      </c>
      <c r="F36" s="41"/>
    </row>
    <row r="37" spans="1:6" ht="27.6" x14ac:dyDescent="0.25">
      <c r="A37" s="19" t="s">
        <v>57</v>
      </c>
      <c r="B37" s="42">
        <v>53979.141620000002</v>
      </c>
      <c r="C37" s="42">
        <v>4351.5</v>
      </c>
      <c r="D37" s="42">
        <v>2245.7860000000001</v>
      </c>
      <c r="E37" s="42">
        <v>11637.610129999999</v>
      </c>
      <c r="F37" s="41"/>
    </row>
    <row r="38" spans="1:6" x14ac:dyDescent="0.25">
      <c r="A38" s="19" t="s">
        <v>58</v>
      </c>
      <c r="B38" s="42">
        <v>33937.306219999999</v>
      </c>
      <c r="C38" s="42">
        <v>64.993229999999997</v>
      </c>
      <c r="D38" s="42"/>
      <c r="E38" s="42"/>
      <c r="F38" s="41"/>
    </row>
    <row r="39" spans="1:6" x14ac:dyDescent="0.25">
      <c r="A39" s="19" t="s">
        <v>59</v>
      </c>
      <c r="B39" s="42">
        <v>74800.481589999996</v>
      </c>
      <c r="C39" s="42">
        <v>52530</v>
      </c>
      <c r="D39" s="42"/>
      <c r="E39" s="42"/>
      <c r="F39" s="41"/>
    </row>
    <row r="40" spans="1:6" x14ac:dyDescent="0.25">
      <c r="A40" s="19" t="s">
        <v>60</v>
      </c>
      <c r="B40" s="42">
        <v>822.67899999999997</v>
      </c>
      <c r="C40" s="42">
        <v>813.18100000000004</v>
      </c>
      <c r="D40" s="42"/>
      <c r="E40" s="42"/>
      <c r="F40" s="41"/>
    </row>
    <row r="41" spans="1:6" x14ac:dyDescent="0.25">
      <c r="A41" s="19" t="s">
        <v>61</v>
      </c>
      <c r="B41" s="42">
        <v>7625.0872200000003</v>
      </c>
      <c r="C41" s="42">
        <v>3500</v>
      </c>
      <c r="D41" s="42">
        <v>1624</v>
      </c>
      <c r="E41" s="42"/>
      <c r="F41" s="41"/>
    </row>
    <row r="42" spans="1:6" x14ac:dyDescent="0.25">
      <c r="A42" s="19" t="s">
        <v>62</v>
      </c>
      <c r="B42" s="42">
        <v>9198.2487799999999</v>
      </c>
      <c r="C42" s="42">
        <v>4579.848</v>
      </c>
      <c r="D42" s="42">
        <v>3361.5040199999999</v>
      </c>
      <c r="E42" s="42">
        <v>507.99324999999999</v>
      </c>
      <c r="F42" s="41"/>
    </row>
    <row r="43" spans="1:6" x14ac:dyDescent="0.25">
      <c r="A43" s="19" t="s">
        <v>63</v>
      </c>
      <c r="B43" s="42">
        <v>1159.10716</v>
      </c>
      <c r="C43" s="42">
        <v>550</v>
      </c>
      <c r="D43" s="42">
        <v>350</v>
      </c>
      <c r="E43" s="42"/>
      <c r="F43" s="41"/>
    </row>
    <row r="44" spans="1:6" x14ac:dyDescent="0.25">
      <c r="A44" s="19" t="s">
        <v>64</v>
      </c>
      <c r="B44" s="42">
        <v>59285.902600000001</v>
      </c>
      <c r="C44" s="42"/>
      <c r="D44" s="42"/>
      <c r="E44" s="42"/>
      <c r="F44" s="41"/>
    </row>
    <row r="45" spans="1:6" x14ac:dyDescent="0.25">
      <c r="A45" s="19" t="s">
        <v>65</v>
      </c>
      <c r="B45" s="42">
        <v>10560.792579999999</v>
      </c>
      <c r="C45" s="42">
        <v>5570</v>
      </c>
      <c r="D45" s="42">
        <v>4440</v>
      </c>
      <c r="E45" s="42"/>
      <c r="F45" s="41"/>
    </row>
    <row r="46" spans="1:6" x14ac:dyDescent="0.25">
      <c r="A46" s="19" t="s">
        <v>66</v>
      </c>
      <c r="B46" s="42">
        <v>474.94</v>
      </c>
      <c r="C46" s="42"/>
      <c r="D46" s="42">
        <v>406</v>
      </c>
      <c r="E46" s="42"/>
      <c r="F46" s="41"/>
    </row>
    <row r="47" spans="1:6" x14ac:dyDescent="0.25">
      <c r="A47" s="19" t="s">
        <v>67</v>
      </c>
      <c r="B47" s="42">
        <v>1306.0899999999999</v>
      </c>
      <c r="C47" s="42">
        <v>800</v>
      </c>
      <c r="D47" s="42">
        <v>450</v>
      </c>
      <c r="E47" s="42"/>
      <c r="F47" s="41"/>
    </row>
    <row r="48" spans="1:6" x14ac:dyDescent="0.25">
      <c r="A48" s="19" t="s">
        <v>68</v>
      </c>
      <c r="B48" s="42">
        <v>2747.58</v>
      </c>
      <c r="C48" s="42">
        <v>1500</v>
      </c>
      <c r="D48" s="42">
        <v>760</v>
      </c>
      <c r="E48" s="42"/>
      <c r="F48" s="41"/>
    </row>
    <row r="49" spans="1:6" x14ac:dyDescent="0.25">
      <c r="A49" s="19" t="s">
        <v>69</v>
      </c>
      <c r="B49" s="42">
        <v>-274.90516000000002</v>
      </c>
      <c r="C49" s="42">
        <v>-224.00800000000001</v>
      </c>
      <c r="D49" s="42"/>
      <c r="E49" s="42"/>
      <c r="F49" s="41"/>
    </row>
    <row r="50" spans="1:6" x14ac:dyDescent="0.25">
      <c r="A50" s="19" t="s">
        <v>70</v>
      </c>
      <c r="B50" s="42">
        <v>2189.4152300000001</v>
      </c>
      <c r="C50" s="42">
        <v>1564.63114</v>
      </c>
      <c r="D50" s="42">
        <v>624.78408999999999</v>
      </c>
      <c r="E50" s="42"/>
      <c r="F50" s="41"/>
    </row>
    <row r="51" spans="1:6" x14ac:dyDescent="0.25">
      <c r="A51" s="19" t="s">
        <v>71</v>
      </c>
      <c r="B51" s="42">
        <v>320846.87821</v>
      </c>
      <c r="C51" s="42">
        <v>2718</v>
      </c>
      <c r="D51" s="42"/>
      <c r="E51" s="42"/>
      <c r="F51" s="41"/>
    </row>
    <row r="52" spans="1:6" ht="27.6" x14ac:dyDescent="0.25">
      <c r="A52" s="19" t="s">
        <v>72</v>
      </c>
      <c r="B52" s="42">
        <v>247.36425</v>
      </c>
      <c r="C52" s="42">
        <v>187.29973000000001</v>
      </c>
      <c r="D52" s="42">
        <v>56.564520000000002</v>
      </c>
      <c r="E52" s="42"/>
      <c r="F52" s="41"/>
    </row>
    <row r="53" spans="1:6" x14ac:dyDescent="0.25">
      <c r="A53" s="19" t="s">
        <v>73</v>
      </c>
      <c r="B53" s="42">
        <v>7810.05</v>
      </c>
      <c r="C53" s="42"/>
      <c r="D53" s="42"/>
      <c r="E53" s="42"/>
      <c r="F53" s="41"/>
    </row>
    <row r="54" spans="1:6" x14ac:dyDescent="0.25">
      <c r="A54" s="19" t="s">
        <v>74</v>
      </c>
      <c r="B54" s="42">
        <v>-53.85201</v>
      </c>
      <c r="C54" s="42">
        <v>-181.64608000000001</v>
      </c>
      <c r="D54" s="42">
        <v>-17.021249999999998</v>
      </c>
      <c r="E54" s="42"/>
      <c r="F54" s="41"/>
    </row>
    <row r="55" spans="1:6" x14ac:dyDescent="0.25">
      <c r="A55" s="19" t="s">
        <v>75</v>
      </c>
      <c r="B55" s="42">
        <v>21889</v>
      </c>
      <c r="C55" s="42"/>
      <c r="D55" s="42"/>
      <c r="E55" s="42"/>
      <c r="F55" s="41"/>
    </row>
    <row r="56" spans="1:6" x14ac:dyDescent="0.25">
      <c r="A56" s="19" t="s">
        <v>76</v>
      </c>
      <c r="B56" s="42">
        <v>441.42669000000001</v>
      </c>
      <c r="C56" s="42">
        <v>186.37098</v>
      </c>
      <c r="D56" s="42">
        <v>82.952860000000001</v>
      </c>
      <c r="E56" s="42"/>
      <c r="F56" s="41"/>
    </row>
    <row r="57" spans="1:6" ht="27.6" x14ac:dyDescent="0.25">
      <c r="A57" s="19" t="s">
        <v>77</v>
      </c>
      <c r="B57" s="42">
        <v>5250.4350400000003</v>
      </c>
      <c r="C57" s="42">
        <v>3461.2720599999998</v>
      </c>
      <c r="D57" s="42">
        <v>1733.9045799999999</v>
      </c>
      <c r="E57" s="42"/>
      <c r="F57" s="41"/>
    </row>
    <row r="58" spans="1:6" ht="27.6" x14ac:dyDescent="0.25">
      <c r="A58" s="19" t="s">
        <v>78</v>
      </c>
      <c r="B58" s="42">
        <v>69.104200000000006</v>
      </c>
      <c r="C58" s="42"/>
      <c r="D58" s="42"/>
      <c r="E58" s="42"/>
      <c r="F58" s="41"/>
    </row>
    <row r="59" spans="1:6" x14ac:dyDescent="0.25">
      <c r="A59" s="20" t="s">
        <v>79</v>
      </c>
      <c r="B59" s="43">
        <v>986689.05345000001</v>
      </c>
      <c r="C59" s="43">
        <v>112960.92105999999</v>
      </c>
      <c r="D59" s="43">
        <v>29527.52994</v>
      </c>
      <c r="E59" s="43">
        <v>17041.034230000001</v>
      </c>
      <c r="F59" s="41"/>
    </row>
    <row r="60" spans="1:6" x14ac:dyDescent="0.25">
      <c r="B60" s="41"/>
      <c r="C60" s="41"/>
      <c r="D60" s="41"/>
      <c r="E60" s="41"/>
    </row>
  </sheetData>
  <mergeCells count="23">
    <mergeCell ref="A21:D21"/>
    <mergeCell ref="A22:D22"/>
    <mergeCell ref="A16:D16"/>
    <mergeCell ref="A17:D17"/>
    <mergeCell ref="A18:D18"/>
    <mergeCell ref="A19:D19"/>
    <mergeCell ref="A20:D20"/>
    <mergeCell ref="A1:E1"/>
    <mergeCell ref="A2:E2"/>
    <mergeCell ref="A5:D5"/>
    <mergeCell ref="A23:D23"/>
    <mergeCell ref="A25:A26"/>
    <mergeCell ref="B25:B26"/>
    <mergeCell ref="C25:E25"/>
    <mergeCell ref="A7:D7"/>
    <mergeCell ref="A8:D8"/>
    <mergeCell ref="A9:D9"/>
    <mergeCell ref="A10:D10"/>
    <mergeCell ref="A11:D11"/>
    <mergeCell ref="A12:D12"/>
    <mergeCell ref="A13:D13"/>
    <mergeCell ref="A14:D14"/>
    <mergeCell ref="A15:D15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view="pageBreakPreview" topLeftCell="A19" zoomScale="79" zoomScaleNormal="100" zoomScaleSheetLayoutView="79" workbookViewId="0">
      <selection activeCell="B23" sqref="B23"/>
    </sheetView>
  </sheetViews>
  <sheetFormatPr defaultColWidth="8.77734375" defaultRowHeight="13.8" x14ac:dyDescent="0.25"/>
  <cols>
    <col min="1" max="1" width="38.21875" style="31" customWidth="1"/>
    <col min="2" max="2" width="13.21875" style="31" customWidth="1"/>
    <col min="3" max="3" width="14.21875" style="31" customWidth="1"/>
    <col min="4" max="4" width="13.88671875" style="31" customWidth="1"/>
    <col min="5" max="5" width="13.6640625" style="31" customWidth="1"/>
    <col min="6" max="7" width="13.88671875" style="31" customWidth="1"/>
    <col min="8" max="8" width="14.21875" style="31" customWidth="1"/>
    <col min="9" max="9" width="13.88671875" style="31" customWidth="1"/>
    <col min="10" max="10" width="12.77734375" style="31" customWidth="1"/>
    <col min="11" max="11" width="11" style="31" customWidth="1"/>
    <col min="12" max="12" width="14.109375" style="31" customWidth="1"/>
    <col min="13" max="13" width="13.88671875" style="31" customWidth="1"/>
    <col min="14" max="15" width="14.109375" style="31" customWidth="1"/>
    <col min="16" max="16" width="10.5546875" style="31" customWidth="1"/>
    <col min="17" max="16384" width="8.77734375" style="31"/>
  </cols>
  <sheetData>
    <row r="1" spans="1:20" s="28" customFormat="1" ht="15.6" x14ac:dyDescent="0.3">
      <c r="A1" s="27" t="s">
        <v>46</v>
      </c>
      <c r="C1" s="29" t="s">
        <v>13</v>
      </c>
    </row>
    <row r="2" spans="1:20" x14ac:dyDescent="0.25">
      <c r="A2" s="30" t="str">
        <f>TEXT(EndData2,"[$-FC19]ДД.ММ.ГГГ")</f>
        <v>29.01.2021</v>
      </c>
      <c r="B2" s="30">
        <f>A2+1</f>
        <v>44226</v>
      </c>
      <c r="C2" s="26" t="str">
        <f>TEXT(B2,"[$-FC19]ДД.ММ.ГГГ")</f>
        <v>30.01.2021</v>
      </c>
      <c r="P2" s="32" t="s">
        <v>12</v>
      </c>
    </row>
    <row r="3" spans="1:20" ht="51.75" customHeight="1" x14ac:dyDescent="0.25">
      <c r="A3" s="23" t="s">
        <v>15</v>
      </c>
      <c r="B3" s="33" t="s">
        <v>16</v>
      </c>
      <c r="C3" s="34" t="s">
        <v>17</v>
      </c>
      <c r="D3" s="34" t="s">
        <v>18</v>
      </c>
      <c r="E3" s="34" t="s">
        <v>19</v>
      </c>
      <c r="F3" s="34" t="s">
        <v>20</v>
      </c>
      <c r="G3" s="34" t="s">
        <v>21</v>
      </c>
      <c r="H3" s="34" t="s">
        <v>22</v>
      </c>
      <c r="I3" s="34" t="s">
        <v>82</v>
      </c>
      <c r="J3" s="34" t="s">
        <v>23</v>
      </c>
      <c r="K3" s="34" t="s">
        <v>24</v>
      </c>
      <c r="L3" s="34" t="s">
        <v>25</v>
      </c>
      <c r="M3" s="34" t="s">
        <v>26</v>
      </c>
      <c r="N3" s="34" t="s">
        <v>27</v>
      </c>
      <c r="O3" s="34" t="s">
        <v>28</v>
      </c>
      <c r="P3" s="35" t="s">
        <v>11</v>
      </c>
    </row>
    <row r="4" spans="1:20" ht="39.6" x14ac:dyDescent="0.25">
      <c r="A4" s="21" t="s">
        <v>30</v>
      </c>
      <c r="B4" s="24"/>
      <c r="C4" s="24"/>
      <c r="D4" s="24">
        <v>90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44">
        <v>90</v>
      </c>
      <c r="Q4" s="32"/>
      <c r="R4" s="32"/>
      <c r="S4" s="32"/>
      <c r="T4" s="32"/>
    </row>
    <row r="5" spans="1:20" ht="105.6" x14ac:dyDescent="0.25">
      <c r="A5" s="21" t="s">
        <v>31</v>
      </c>
      <c r="B5" s="24">
        <v>16243.03181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44">
        <v>16243.03181</v>
      </c>
      <c r="Q5" s="32"/>
      <c r="R5" s="32"/>
      <c r="S5" s="32"/>
      <c r="T5" s="32"/>
    </row>
    <row r="6" spans="1:20" ht="158.4" x14ac:dyDescent="0.25">
      <c r="A6" s="21" t="s">
        <v>32</v>
      </c>
      <c r="B6" s="24"/>
      <c r="C6" s="24"/>
      <c r="D6" s="24"/>
      <c r="E6" s="24"/>
      <c r="F6" s="24"/>
      <c r="G6" s="24"/>
      <c r="H6" s="24">
        <v>10861</v>
      </c>
      <c r="I6" s="24">
        <v>3664</v>
      </c>
      <c r="J6" s="24"/>
      <c r="K6" s="24"/>
      <c r="L6" s="24"/>
      <c r="M6" s="24"/>
      <c r="N6" s="24"/>
      <c r="O6" s="24"/>
      <c r="P6" s="44">
        <v>14525</v>
      </c>
      <c r="Q6" s="32"/>
      <c r="R6" s="32"/>
      <c r="S6" s="32"/>
      <c r="T6" s="32"/>
    </row>
    <row r="7" spans="1:20" ht="92.4" x14ac:dyDescent="0.25">
      <c r="A7" s="21" t="s">
        <v>33</v>
      </c>
      <c r="B7" s="24"/>
      <c r="C7" s="24"/>
      <c r="D7" s="24"/>
      <c r="E7" s="24"/>
      <c r="F7" s="24"/>
      <c r="G7" s="24"/>
      <c r="H7" s="24">
        <v>700</v>
      </c>
      <c r="I7" s="24">
        <v>50</v>
      </c>
      <c r="J7" s="24"/>
      <c r="K7" s="24"/>
      <c r="L7" s="24"/>
      <c r="M7" s="24"/>
      <c r="N7" s="24"/>
      <c r="O7" s="24"/>
      <c r="P7" s="44">
        <v>750</v>
      </c>
      <c r="Q7" s="32"/>
      <c r="R7" s="32"/>
      <c r="S7" s="32"/>
      <c r="T7" s="32"/>
    </row>
    <row r="8" spans="1:20" ht="132" x14ac:dyDescent="0.25">
      <c r="A8" s="21" t="s">
        <v>34</v>
      </c>
      <c r="B8" s="24"/>
      <c r="C8" s="24"/>
      <c r="D8" s="24"/>
      <c r="E8" s="24"/>
      <c r="F8" s="24"/>
      <c r="G8" s="24"/>
      <c r="H8" s="24">
        <v>3.7250000000000001</v>
      </c>
      <c r="I8" s="24"/>
      <c r="J8" s="24"/>
      <c r="K8" s="24"/>
      <c r="L8" s="24"/>
      <c r="M8" s="24"/>
      <c r="N8" s="24"/>
      <c r="O8" s="24"/>
      <c r="P8" s="44">
        <v>3.7250000000000001</v>
      </c>
      <c r="Q8" s="32"/>
      <c r="R8" s="32"/>
      <c r="S8" s="32"/>
      <c r="T8" s="32"/>
    </row>
    <row r="9" spans="1:20" ht="118.8" x14ac:dyDescent="0.25">
      <c r="A9" s="21" t="s">
        <v>35</v>
      </c>
      <c r="B9" s="24"/>
      <c r="C9" s="24"/>
      <c r="D9" s="24"/>
      <c r="E9" s="24"/>
      <c r="F9" s="24"/>
      <c r="G9" s="24"/>
      <c r="H9" s="24">
        <v>70.75</v>
      </c>
      <c r="I9" s="24">
        <v>40.17</v>
      </c>
      <c r="J9" s="24"/>
      <c r="K9" s="24"/>
      <c r="L9" s="24"/>
      <c r="M9" s="24"/>
      <c r="N9" s="24"/>
      <c r="O9" s="24"/>
      <c r="P9" s="44">
        <v>110.92</v>
      </c>
      <c r="Q9" s="32"/>
      <c r="R9" s="32"/>
      <c r="S9" s="32"/>
      <c r="T9" s="32"/>
    </row>
    <row r="10" spans="1:20" ht="118.8" x14ac:dyDescent="0.25">
      <c r="A10" s="21" t="s">
        <v>36</v>
      </c>
      <c r="B10" s="24"/>
      <c r="C10" s="24"/>
      <c r="D10" s="24"/>
      <c r="E10" s="24"/>
      <c r="F10" s="24"/>
      <c r="G10" s="24"/>
      <c r="H10" s="24">
        <v>3000</v>
      </c>
      <c r="I10" s="24">
        <v>1581</v>
      </c>
      <c r="J10" s="24"/>
      <c r="K10" s="24"/>
      <c r="L10" s="24"/>
      <c r="M10" s="24"/>
      <c r="N10" s="24"/>
      <c r="O10" s="24"/>
      <c r="P10" s="44">
        <v>4581</v>
      </c>
      <c r="Q10" s="32"/>
      <c r="R10" s="32"/>
      <c r="S10" s="32"/>
      <c r="T10" s="32"/>
    </row>
    <row r="11" spans="1:20" ht="66" x14ac:dyDescent="0.25">
      <c r="A11" s="21" t="s">
        <v>37</v>
      </c>
      <c r="B11" s="24"/>
      <c r="C11" s="24"/>
      <c r="D11" s="24"/>
      <c r="E11" s="24">
        <v>1471.5</v>
      </c>
      <c r="F11" s="24"/>
      <c r="G11" s="24"/>
      <c r="H11" s="24"/>
      <c r="I11" s="24">
        <v>35</v>
      </c>
      <c r="J11" s="24"/>
      <c r="K11" s="24"/>
      <c r="L11" s="24"/>
      <c r="M11" s="24"/>
      <c r="N11" s="24"/>
      <c r="O11" s="24"/>
      <c r="P11" s="44">
        <v>1506.5</v>
      </c>
      <c r="Q11" s="32"/>
      <c r="R11" s="32"/>
      <c r="S11" s="32"/>
      <c r="T11" s="32"/>
    </row>
    <row r="12" spans="1:20" ht="92.4" x14ac:dyDescent="0.25">
      <c r="A12" s="21" t="s">
        <v>38</v>
      </c>
      <c r="B12" s="24"/>
      <c r="C12" s="24"/>
      <c r="D12" s="24"/>
      <c r="E12" s="24"/>
      <c r="F12" s="24"/>
      <c r="G12" s="24"/>
      <c r="H12" s="24">
        <v>86</v>
      </c>
      <c r="I12" s="24">
        <v>25</v>
      </c>
      <c r="J12" s="24"/>
      <c r="K12" s="24"/>
      <c r="L12" s="24"/>
      <c r="M12" s="24"/>
      <c r="N12" s="24"/>
      <c r="O12" s="24"/>
      <c r="P12" s="44">
        <v>111</v>
      </c>
      <c r="Q12" s="32"/>
      <c r="R12" s="32"/>
      <c r="S12" s="32"/>
      <c r="T12" s="32"/>
    </row>
    <row r="13" spans="1:20" ht="52.8" x14ac:dyDescent="0.25">
      <c r="A13" s="21" t="s">
        <v>39</v>
      </c>
      <c r="B13" s="24"/>
      <c r="C13" s="24"/>
      <c r="D13" s="24"/>
      <c r="E13" s="24">
        <v>53.8</v>
      </c>
      <c r="F13" s="24">
        <v>20.7</v>
      </c>
      <c r="G13" s="24">
        <v>99.3</v>
      </c>
      <c r="H13" s="24"/>
      <c r="I13" s="24"/>
      <c r="J13" s="24"/>
      <c r="K13" s="24">
        <v>30.7</v>
      </c>
      <c r="L13" s="24">
        <v>56.1</v>
      </c>
      <c r="M13" s="24">
        <v>48.5</v>
      </c>
      <c r="N13" s="24">
        <v>47.4</v>
      </c>
      <c r="O13" s="24"/>
      <c r="P13" s="44">
        <v>356.5</v>
      </c>
      <c r="Q13" s="32"/>
      <c r="R13" s="32"/>
      <c r="S13" s="32"/>
      <c r="T13" s="32"/>
    </row>
    <row r="14" spans="1:20" ht="79.2" x14ac:dyDescent="0.25">
      <c r="A14" s="21" t="s">
        <v>40</v>
      </c>
      <c r="B14" s="24">
        <v>371.74907000000002</v>
      </c>
      <c r="C14" s="24"/>
      <c r="D14" s="24">
        <v>272.14299999999997</v>
      </c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44">
        <v>643.89206999999999</v>
      </c>
      <c r="Q14" s="32"/>
      <c r="R14" s="32"/>
      <c r="S14" s="32"/>
      <c r="T14" s="32"/>
    </row>
    <row r="15" spans="1:20" ht="79.2" x14ac:dyDescent="0.25">
      <c r="A15" s="21" t="s">
        <v>41</v>
      </c>
      <c r="B15" s="24"/>
      <c r="C15" s="24">
        <v>520.79999999999995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44">
        <v>520.79999999999995</v>
      </c>
      <c r="Q15" s="32"/>
      <c r="R15" s="32"/>
      <c r="S15" s="32"/>
      <c r="T15" s="32"/>
    </row>
    <row r="16" spans="1:20" ht="171.6" x14ac:dyDescent="0.25">
      <c r="A16" s="21" t="s">
        <v>42</v>
      </c>
      <c r="B16" s="24">
        <v>463.33499999999998</v>
      </c>
      <c r="C16" s="24">
        <v>160</v>
      </c>
      <c r="D16" s="24"/>
      <c r="E16" s="24"/>
      <c r="F16" s="24"/>
      <c r="G16" s="24"/>
      <c r="H16" s="24"/>
      <c r="I16" s="24"/>
      <c r="J16" s="24">
        <v>65.046999999999997</v>
      </c>
      <c r="K16" s="24"/>
      <c r="L16" s="24"/>
      <c r="M16" s="24"/>
      <c r="N16" s="24"/>
      <c r="O16" s="24"/>
      <c r="P16" s="44">
        <v>688.38199999999995</v>
      </c>
      <c r="Q16" s="32"/>
      <c r="R16" s="32"/>
      <c r="S16" s="32"/>
      <c r="T16" s="32"/>
    </row>
    <row r="17" spans="1:20" ht="39.6" x14ac:dyDescent="0.25">
      <c r="A17" s="21" t="s">
        <v>43</v>
      </c>
      <c r="B17" s="24">
        <v>-440.21163999999999</v>
      </c>
      <c r="C17" s="24">
        <v>-230.45272</v>
      </c>
      <c r="D17" s="24"/>
      <c r="E17" s="24">
        <v>-86.41977</v>
      </c>
      <c r="F17" s="24"/>
      <c r="G17" s="24">
        <v>-28.80659</v>
      </c>
      <c r="H17" s="24"/>
      <c r="I17" s="24"/>
      <c r="J17" s="24"/>
      <c r="K17" s="24">
        <v>-57.61318</v>
      </c>
      <c r="L17" s="24"/>
      <c r="M17" s="24"/>
      <c r="N17" s="24"/>
      <c r="O17" s="24"/>
      <c r="P17" s="44">
        <v>-843.50390000000004</v>
      </c>
      <c r="Q17" s="32"/>
      <c r="R17" s="32"/>
      <c r="S17" s="32"/>
      <c r="T17" s="32"/>
    </row>
    <row r="18" spans="1:20" ht="66" x14ac:dyDescent="0.25">
      <c r="A18" s="21" t="s">
        <v>44</v>
      </c>
      <c r="B18" s="24"/>
      <c r="C18" s="24">
        <v>5902.78</v>
      </c>
      <c r="D18" s="24"/>
      <c r="E18" s="24"/>
      <c r="F18" s="24">
        <v>399.91667000000001</v>
      </c>
      <c r="G18" s="24">
        <v>655.86667</v>
      </c>
      <c r="H18" s="24"/>
      <c r="I18" s="24"/>
      <c r="J18" s="24"/>
      <c r="K18" s="24"/>
      <c r="L18" s="24"/>
      <c r="M18" s="24">
        <v>783.85032999999999</v>
      </c>
      <c r="N18" s="24">
        <v>863.81667000000004</v>
      </c>
      <c r="O18" s="24">
        <v>847.82500000000005</v>
      </c>
      <c r="P18" s="44">
        <v>9454.0553400000008</v>
      </c>
      <c r="Q18" s="32"/>
      <c r="R18" s="32"/>
      <c r="S18" s="32"/>
      <c r="T18" s="32"/>
    </row>
    <row r="19" spans="1:20" x14ac:dyDescent="0.25">
      <c r="A19" s="22" t="s">
        <v>45</v>
      </c>
      <c r="B19" s="25">
        <v>16637.90424</v>
      </c>
      <c r="C19" s="25">
        <v>6353.1272799999997</v>
      </c>
      <c r="D19" s="25">
        <v>362.14299999999997</v>
      </c>
      <c r="E19" s="25">
        <v>1438.88023</v>
      </c>
      <c r="F19" s="25">
        <v>420.61667</v>
      </c>
      <c r="G19" s="25">
        <v>726.36008000000004</v>
      </c>
      <c r="H19" s="25">
        <v>14721.475</v>
      </c>
      <c r="I19" s="25">
        <v>5395.17</v>
      </c>
      <c r="J19" s="25">
        <v>65.046999999999997</v>
      </c>
      <c r="K19" s="25">
        <v>-26.913180000000001</v>
      </c>
      <c r="L19" s="25">
        <v>56.1</v>
      </c>
      <c r="M19" s="25">
        <v>832.35032999999999</v>
      </c>
      <c r="N19" s="25">
        <v>911.21667000000002</v>
      </c>
      <c r="O19" s="25">
        <v>847.82500000000005</v>
      </c>
      <c r="P19" s="44">
        <v>48741.302320000003</v>
      </c>
      <c r="Q19" s="40"/>
      <c r="R19" s="40"/>
      <c r="S19" s="40"/>
      <c r="T19" s="40"/>
    </row>
    <row r="20" spans="1:20" x14ac:dyDescent="0.25"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</row>
    <row r="21" spans="1:20" x14ac:dyDescent="0.25">
      <c r="A21" s="36" t="s">
        <v>29</v>
      </c>
      <c r="B21" s="45">
        <f>Учреждения!B59+'Муниципальные районы'!P19</f>
        <v>1035430.35577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</row>
    <row r="22" spans="1:20" ht="32.25" customHeight="1" x14ac:dyDescent="0.25">
      <c r="A22" s="36" t="s">
        <v>81</v>
      </c>
      <c r="B22" s="45">
        <v>2417417.2000000002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</row>
  </sheetData>
  <pageMargins left="0.23622047244094491" right="0.23622047244094491" top="0.74803149606299213" bottom="0.74803149606299213" header="0.31496062992125984" footer="0.31496062992125984"/>
  <pageSetup paperSize="9" scale="5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Учреждения</vt:lpstr>
      <vt:lpstr>Муниципальные районы</vt:lpstr>
      <vt:lpstr>EndData</vt:lpstr>
      <vt:lpstr>EndData1</vt:lpstr>
      <vt:lpstr>EndData2</vt:lpstr>
      <vt:lpstr>StartData</vt:lpstr>
      <vt:lpstr>StartData1</vt:lpstr>
      <vt:lpstr>'Муниципальные районы'!Заголовки_для_печати</vt:lpstr>
      <vt:lpstr>Учреждения!Заголовки_для_печати</vt:lpstr>
      <vt:lpstr>'Муниципальные районы'!Область_печати</vt:lpstr>
      <vt:lpstr>Учреждения!Область_печати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2021-02-08T04:06:56Z</dcterms:modified>
</cp:coreProperties>
</file>