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Учреждения!$33:$34</definedName>
    <definedName name="_xlnm.Print_Area" localSheetId="1">'Муниципальные районы'!$A$1:$P$26</definedName>
    <definedName name="_xlnm.Print_Area" localSheetId="0">Учреждения!$A$1:$E$70</definedName>
  </definedNames>
  <calcPr calcId="162913"/>
</workbook>
</file>

<file path=xl/calcChain.xml><?xml version="1.0" encoding="utf-8"?>
<calcChain xmlns="http://schemas.openxmlformats.org/spreadsheetml/2006/main">
  <c r="E31" i="1" l="1"/>
  <c r="E8" i="1" s="1"/>
  <c r="B40" i="1"/>
  <c r="B67" i="1"/>
  <c r="D68" i="1"/>
  <c r="C68" i="1"/>
  <c r="B68" i="1"/>
  <c r="E9" i="1"/>
  <c r="B24" i="2"/>
  <c r="A2" i="2" l="1"/>
  <c r="B2" i="2" s="1"/>
  <c r="C2" i="2" s="1"/>
  <c r="A25" i="2" s="1"/>
  <c r="H1" i="1" l="1"/>
  <c r="A5" i="1" s="1"/>
  <c r="H2" i="1"/>
  <c r="G1" i="1"/>
  <c r="G2" i="1"/>
  <c r="A2" i="1" l="1"/>
</calcChain>
</file>

<file path=xl/sharedStrings.xml><?xml version="1.0" encoding="utf-8"?>
<sst xmlns="http://schemas.openxmlformats.org/spreadsheetml/2006/main" count="109" uniqueCount="108">
  <si>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</si>
  <si>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</si>
  <si>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</si>
  <si>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</si>
  <si>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</si>
  <si>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</si>
  <si>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</si>
  <si>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</si>
  <si>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</si>
  <si>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</si>
  <si>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</si>
  <si>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</si>
  <si>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</si>
  <si>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</si>
  <si>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</si>
  <si>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</si>
  <si>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</si>
  <si>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</si>
  <si>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</si>
  <si>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</si>
  <si>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</si>
  <si>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</si>
  <si>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</si>
  <si>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</si>
  <si>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</si>
  <si>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</si>
  <si>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</si>
  <si>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</si>
  <si>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</si>
  <si>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</si>
  <si>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Всего расход:</t>
  </si>
  <si>
    <t>Дотации на выравнивание бюджетной обеспеченности муниципальных районов (муниципальных, городских округов)</t>
  </si>
  <si>
    <t>Дотации на поддержку мер по обеспечению сбалансированности бюджетов</t>
  </si>
  <si>
    <t>Субсидии местным бюджетам на софинансирование оплаты труда работников муниципальных учреждений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</si>
  <si>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</si>
  <si>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созданию и организации деятельности муниципальных комиссий по делам несовершеннолетних и защите их прав в Камчатском крае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</si>
  <si>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</si>
  <si>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</si>
  <si>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</si>
  <si>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</si>
  <si>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</si>
  <si>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</si>
  <si>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</si>
  <si>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для осуществления государственных полномочий Камчатского края на государственную регистрацию актов гражданского состояния</t>
  </si>
  <si>
    <t>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лиц, индивидуальных предпринимателей и граждан и по проведению проверок при осуществлении лицензионного контроля в отношении юридических лиц, индивидуальных предпринимателей, осуществляющих деятельность по управлению многоквартирными домами на основании лицензии</t>
  </si>
  <si>
    <t>Выплата единовременного пособия при всех формах устройства детей, лишенных родительского попечения, в семью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</si>
  <si>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</si>
  <si>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</si>
  <si>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</si>
  <si>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Всего:</t>
  </si>
  <si>
    <t>12.02.2021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</si>
  <si>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</si>
  <si>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</si>
  <si>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</si>
  <si>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</si>
  <si>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</si>
  <si>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</si>
  <si>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</si>
  <si>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</si>
  <si>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</si>
  <si>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</si>
  <si>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</si>
  <si>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</si>
  <si>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</si>
  <si>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</si>
  <si>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</si>
  <si>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</si>
  <si>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</si>
  <si>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</si>
  <si>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</si>
  <si>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</si>
  <si>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</si>
  <si>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</si>
  <si>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</si>
  <si>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</si>
  <si>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</si>
  <si>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</si>
  <si>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</si>
  <si>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</si>
  <si>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</si>
  <si>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</si>
  <si>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</si>
  <si>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</si>
  <si>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</si>
  <si>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</si>
  <si>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</si>
  <si>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08.02.2021</t>
  </si>
  <si>
    <t>Субсидии на создание новых мест в общеобразовательных организациях ("Здание. Общеобразовательная школа по проспекту Рыбаков в. Петропавловск-Камчатский", Камчатский край, г. Петропавловск-Камчатский, проспект Рыбаков)</t>
  </si>
  <si>
    <t>Субсидии на выплату региональных социальных доплат к пенсии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</si>
  <si>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</si>
  <si>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</si>
  <si>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на осуществление отдельных полномочий в области лесных отношений</t>
  </si>
  <si>
    <t>Иные межбюджетные трансферты на обеспечение деятельности сенаторов Российской Федерации и их помощников в субъектах Российской Федерации</t>
  </si>
  <si>
    <t>Иные межбюджетные трансферты на реализацию отдельных полномочий в области лекарственного обеспечения</t>
  </si>
  <si>
    <t>Субвенции на оплату жилищно-коммунальных услуг отдельным категориям граждан</t>
  </si>
  <si>
    <t>Субвенции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</t>
  </si>
  <si>
    <t>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</si>
  <si>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</si>
  <si>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</si>
  <si>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</si>
  <si>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</si>
  <si>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</si>
  <si>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</si>
  <si>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на компенсацию отдельным категориям граждан оплаты взноса на капитальный ремонт общего имущества в многоквартирном доме</t>
  </si>
  <si>
    <t>Субвенции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</si>
  <si>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 Байконура (объекты культурного наследия)</t>
  </si>
  <si>
    <t>Единая субвенция бюджетам субъектов Российской Федерации и бюджету г. Байконура (охрана здоровья)</t>
  </si>
  <si>
    <t>Дотации бюджетам субъектов Российской Федерации на выравнивание бюджетной обеспеченности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</si>
</sst>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 applyNumberFormat="0" applyBorder="0" applyAlignment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5" fillId="2" borderId="4" xfId="0" applyNumberFormat="1" applyFont="1" applyFill="1" applyBorder="1" applyAlignment="1"/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view="pageBreakPreview" zoomScaleNormal="100" zoomScaleSheetLayoutView="100" workbookViewId="0">
      <selection activeCell="A11" sqref="A11:D11"/>
    </sheetView>
  </sheetViews>
  <sheetFormatPr defaultColWidth="8.77734375" defaultRowHeight="13.8" x14ac:dyDescent="0.25"/>
  <cols>
    <col min="1" max="1" width="69.21875" style="28" customWidth="1"/>
    <col min="2" max="2" width="13.77734375" style="28" customWidth="1"/>
    <col min="3" max="4" width="14.44140625" style="28" customWidth="1"/>
    <col min="5" max="5" width="12.44140625" style="28" customWidth="1"/>
    <col min="6" max="6" width="12.5546875" style="28" customWidth="1"/>
    <col min="7" max="7" width="16" style="28" bestFit="1" customWidth="1"/>
    <col min="8" max="8" width="8.77734375" style="28"/>
    <col min="9" max="9" width="10.21875" style="28" bestFit="1" customWidth="1"/>
    <col min="10" max="16384" width="8.77734375" style="28"/>
  </cols>
  <sheetData>
    <row r="1" spans="1:9" ht="15.6" x14ac:dyDescent="0.3">
      <c r="A1" s="43" t="s">
        <v>0</v>
      </c>
      <c r="B1" s="43"/>
      <c r="C1" s="43"/>
      <c r="D1" s="43"/>
      <c r="E1" s="43"/>
      <c r="F1" s="34" t="s">
        <v>86</v>
      </c>
      <c r="G1" s="35" t="str">
        <f>TEXT(F1,"[$-FC19]ДД ММММ")</f>
        <v>08 февраля</v>
      </c>
      <c r="H1" s="35" t="str">
        <f>TEXT(F1,"[$-FC19]ДД.ММ.ГГГ \г")</f>
        <v>08.02.2021 г</v>
      </c>
    </row>
    <row r="2" spans="1:9" ht="15.6" x14ac:dyDescent="0.3">
      <c r="A2" s="43" t="str">
        <f>CONCATENATE("с ",G1," по ",G2,"ода")</f>
        <v>с 08 февраля по 12 февраля 2021 года</v>
      </c>
      <c r="B2" s="43"/>
      <c r="C2" s="43"/>
      <c r="D2" s="43"/>
      <c r="E2" s="43"/>
      <c r="F2" s="34" t="s">
        <v>50</v>
      </c>
      <c r="G2" s="35" t="str">
        <f>TEXT(F2,"[$-FC19]ДД ММММ ГГГ \г")</f>
        <v>12 февраля 2021 г</v>
      </c>
      <c r="H2" s="35" t="str">
        <f>TEXT(F2,"[$-FC19]ДД.ММ.ГГГ \г")</f>
        <v>12.02.2021 г</v>
      </c>
      <c r="I2" s="36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4" t="str">
        <f>CONCATENATE("Остатки средств на ",H1,".")</f>
        <v>Остатки средств на 08.02.2021 г.</v>
      </c>
      <c r="B5" s="45"/>
      <c r="C5" s="45"/>
      <c r="D5" s="46"/>
      <c r="E5" s="8">
        <v>1332555.7</v>
      </c>
      <c r="F5" s="36"/>
    </row>
    <row r="6" spans="1:9" x14ac:dyDescent="0.25">
      <c r="A6" s="10"/>
      <c r="B6" s="11"/>
      <c r="C6" s="11"/>
      <c r="D6" s="11"/>
      <c r="E6" s="12"/>
    </row>
    <row r="7" spans="1:9" x14ac:dyDescent="0.25">
      <c r="A7" s="53" t="s">
        <v>2</v>
      </c>
      <c r="B7" s="54"/>
      <c r="C7" s="54"/>
      <c r="D7" s="54"/>
      <c r="E7" s="13"/>
    </row>
    <row r="8" spans="1:9" x14ac:dyDescent="0.25">
      <c r="A8" s="48" t="s">
        <v>3</v>
      </c>
      <c r="B8" s="54"/>
      <c r="C8" s="54"/>
      <c r="D8" s="54"/>
      <c r="E8" s="9">
        <f>E31-E9</f>
        <v>908824.20889999904</v>
      </c>
    </row>
    <row r="9" spans="1:9" x14ac:dyDescent="0.25">
      <c r="A9" s="55" t="s">
        <v>4</v>
      </c>
      <c r="B9" s="54"/>
      <c r="C9" s="54"/>
      <c r="D9" s="54"/>
      <c r="E9" s="14">
        <f>SUM(E10:E30)</f>
        <v>3681567.4000000004</v>
      </c>
    </row>
    <row r="10" spans="1:9" x14ac:dyDescent="0.25">
      <c r="A10" s="55" t="s">
        <v>107</v>
      </c>
      <c r="B10" s="54"/>
      <c r="C10" s="54"/>
      <c r="D10" s="54"/>
      <c r="E10" s="59">
        <v>3427400</v>
      </c>
    </row>
    <row r="11" spans="1:9" ht="26.4" customHeight="1" x14ac:dyDescent="0.25">
      <c r="A11" s="55" t="s">
        <v>87</v>
      </c>
      <c r="B11" s="54"/>
      <c r="C11" s="54"/>
      <c r="D11" s="54"/>
      <c r="E11" s="59">
        <v>48250.3</v>
      </c>
    </row>
    <row r="12" spans="1:9" x14ac:dyDescent="0.25">
      <c r="A12" s="55" t="s">
        <v>88</v>
      </c>
      <c r="B12" s="54"/>
      <c r="C12" s="54"/>
      <c r="D12" s="54"/>
      <c r="E12" s="59">
        <v>36066.699999999997</v>
      </c>
    </row>
    <row r="13" spans="1:9" ht="41.4" customHeight="1" x14ac:dyDescent="0.25">
      <c r="A13" s="55" t="s">
        <v>89</v>
      </c>
      <c r="B13" s="54"/>
      <c r="C13" s="54"/>
      <c r="D13" s="54"/>
      <c r="E13" s="59">
        <v>1788.3</v>
      </c>
    </row>
    <row r="14" spans="1:9" ht="28.2" customHeight="1" x14ac:dyDescent="0.25">
      <c r="A14" s="55" t="s">
        <v>90</v>
      </c>
      <c r="B14" s="54"/>
      <c r="C14" s="54"/>
      <c r="D14" s="54"/>
      <c r="E14" s="59">
        <v>26710.1</v>
      </c>
    </row>
    <row r="15" spans="1:9" x14ac:dyDescent="0.25">
      <c r="A15" s="55" t="s">
        <v>91</v>
      </c>
      <c r="B15" s="54"/>
      <c r="C15" s="54"/>
      <c r="D15" s="54"/>
      <c r="E15" s="59">
        <v>8538.6</v>
      </c>
    </row>
    <row r="16" spans="1:9" ht="28.2" customHeight="1" x14ac:dyDescent="0.25">
      <c r="A16" s="55" t="s">
        <v>92</v>
      </c>
      <c r="B16" s="54"/>
      <c r="C16" s="54"/>
      <c r="D16" s="54"/>
      <c r="E16" s="59">
        <v>555</v>
      </c>
    </row>
    <row r="17" spans="1:5" x14ac:dyDescent="0.25">
      <c r="A17" s="55" t="s">
        <v>93</v>
      </c>
      <c r="B17" s="54"/>
      <c r="C17" s="54"/>
      <c r="D17" s="54"/>
      <c r="E17" s="59">
        <v>1416.7</v>
      </c>
    </row>
    <row r="18" spans="1:5" x14ac:dyDescent="0.25">
      <c r="A18" s="55" t="s">
        <v>94</v>
      </c>
      <c r="B18" s="54"/>
      <c r="C18" s="54"/>
      <c r="D18" s="54"/>
      <c r="E18" s="59">
        <v>8204.7000000000007</v>
      </c>
    </row>
    <row r="19" spans="1:5" ht="43.2" customHeight="1" x14ac:dyDescent="0.25">
      <c r="A19" s="55" t="s">
        <v>95</v>
      </c>
      <c r="B19" s="54"/>
      <c r="C19" s="54"/>
      <c r="D19" s="54"/>
      <c r="E19" s="59">
        <v>39.1</v>
      </c>
    </row>
    <row r="20" spans="1:5" ht="44.4" customHeight="1" x14ac:dyDescent="0.25">
      <c r="A20" s="55" t="s">
        <v>96</v>
      </c>
      <c r="B20" s="54"/>
      <c r="C20" s="54"/>
      <c r="D20" s="54"/>
      <c r="E20" s="59">
        <v>2.7</v>
      </c>
    </row>
    <row r="21" spans="1:5" ht="27.6" customHeight="1" x14ac:dyDescent="0.25">
      <c r="A21" s="55" t="s">
        <v>97</v>
      </c>
      <c r="B21" s="54"/>
      <c r="C21" s="54"/>
      <c r="D21" s="54"/>
      <c r="E21" s="59">
        <v>5355.3</v>
      </c>
    </row>
    <row r="22" spans="1:5" ht="14.4" customHeight="1" x14ac:dyDescent="0.25">
      <c r="A22" s="55" t="s">
        <v>98</v>
      </c>
      <c r="B22" s="54"/>
      <c r="C22" s="54"/>
      <c r="D22" s="54"/>
      <c r="E22" s="59">
        <v>51951.6</v>
      </c>
    </row>
    <row r="23" spans="1:5" ht="27.6" customHeight="1" x14ac:dyDescent="0.25">
      <c r="A23" s="55" t="s">
        <v>99</v>
      </c>
      <c r="B23" s="54"/>
      <c r="C23" s="54"/>
      <c r="D23" s="54"/>
      <c r="E23" s="59">
        <v>20809.8</v>
      </c>
    </row>
    <row r="24" spans="1:5" ht="27.6" customHeight="1" x14ac:dyDescent="0.25">
      <c r="A24" s="55" t="s">
        <v>100</v>
      </c>
      <c r="B24" s="54"/>
      <c r="C24" s="54"/>
      <c r="D24" s="54"/>
      <c r="E24" s="59">
        <v>5157.3999999999996</v>
      </c>
    </row>
    <row r="25" spans="1:5" ht="55.2" customHeight="1" x14ac:dyDescent="0.25">
      <c r="A25" s="55" t="s">
        <v>101</v>
      </c>
      <c r="B25" s="54"/>
      <c r="C25" s="54"/>
      <c r="D25" s="54"/>
      <c r="E25" s="59">
        <v>9943.6</v>
      </c>
    </row>
    <row r="26" spans="1:5" ht="45" customHeight="1" x14ac:dyDescent="0.25">
      <c r="A26" s="55" t="s">
        <v>102</v>
      </c>
      <c r="B26" s="54"/>
      <c r="C26" s="54"/>
      <c r="D26" s="54"/>
      <c r="E26" s="59">
        <v>40.4</v>
      </c>
    </row>
    <row r="27" spans="1:5" ht="26.4" customHeight="1" x14ac:dyDescent="0.25">
      <c r="A27" s="55" t="s">
        <v>103</v>
      </c>
      <c r="B27" s="54"/>
      <c r="C27" s="54"/>
      <c r="D27" s="54"/>
      <c r="E27" s="59">
        <v>191</v>
      </c>
    </row>
    <row r="28" spans="1:5" x14ac:dyDescent="0.25">
      <c r="A28" s="55" t="s">
        <v>104</v>
      </c>
      <c r="B28" s="54"/>
      <c r="C28" s="54"/>
      <c r="D28" s="54"/>
      <c r="E28" s="59">
        <v>29061.9</v>
      </c>
    </row>
    <row r="29" spans="1:5" x14ac:dyDescent="0.25">
      <c r="A29" s="55" t="s">
        <v>105</v>
      </c>
      <c r="B29" s="54"/>
      <c r="C29" s="54"/>
      <c r="D29" s="54"/>
      <c r="E29" s="59">
        <v>27.1</v>
      </c>
    </row>
    <row r="30" spans="1:5" x14ac:dyDescent="0.25">
      <c r="A30" s="55" t="s">
        <v>106</v>
      </c>
      <c r="B30" s="54"/>
      <c r="C30" s="54"/>
      <c r="D30" s="54"/>
      <c r="E30" s="59">
        <v>57.1</v>
      </c>
    </row>
    <row r="31" spans="1:5" x14ac:dyDescent="0.25">
      <c r="A31" s="47" t="s">
        <v>5</v>
      </c>
      <c r="B31" s="48"/>
      <c r="C31" s="48"/>
      <c r="D31" s="48"/>
      <c r="E31" s="13">
        <f>'Муниципальные районы'!B25-Учреждения!E5+'Муниципальные районы'!B24</f>
        <v>4590391.6088999994</v>
      </c>
    </row>
    <row r="32" spans="1:5" x14ac:dyDescent="0.25">
      <c r="A32" s="56"/>
      <c r="B32" s="57"/>
      <c r="C32" s="57"/>
      <c r="D32" s="57"/>
      <c r="E32" s="58"/>
    </row>
    <row r="33" spans="1:6" x14ac:dyDescent="0.25">
      <c r="A33" s="49" t="s">
        <v>14</v>
      </c>
      <c r="B33" s="51" t="s">
        <v>6</v>
      </c>
      <c r="C33" s="52" t="s">
        <v>7</v>
      </c>
      <c r="D33" s="52"/>
      <c r="E33" s="52"/>
    </row>
    <row r="34" spans="1:6" ht="85.8" customHeight="1" x14ac:dyDescent="0.25">
      <c r="A34" s="50"/>
      <c r="B34" s="51"/>
      <c r="C34" s="15" t="s">
        <v>8</v>
      </c>
      <c r="D34" s="15" t="s">
        <v>9</v>
      </c>
      <c r="E34" s="15" t="s">
        <v>10</v>
      </c>
    </row>
    <row r="35" spans="1:6" x14ac:dyDescent="0.25">
      <c r="A35" s="16" t="s">
        <v>51</v>
      </c>
      <c r="B35" s="39">
        <v>5735.1109999999999</v>
      </c>
      <c r="C35" s="39">
        <v>5336.5900899999997</v>
      </c>
      <c r="D35" s="39"/>
      <c r="E35" s="39"/>
      <c r="F35" s="38"/>
    </row>
    <row r="36" spans="1:6" x14ac:dyDescent="0.25">
      <c r="A36" s="16" t="s">
        <v>52</v>
      </c>
      <c r="B36" s="39">
        <v>140.6</v>
      </c>
      <c r="C36" s="39"/>
      <c r="D36" s="39"/>
      <c r="E36" s="39"/>
      <c r="F36" s="38"/>
    </row>
    <row r="37" spans="1:6" x14ac:dyDescent="0.25">
      <c r="A37" s="16" t="s">
        <v>53</v>
      </c>
      <c r="B37" s="39">
        <v>600</v>
      </c>
      <c r="C37" s="39">
        <v>600</v>
      </c>
      <c r="D37" s="39"/>
      <c r="E37" s="39"/>
      <c r="F37" s="38"/>
    </row>
    <row r="38" spans="1:6" x14ac:dyDescent="0.25">
      <c r="A38" s="16" t="s">
        <v>54</v>
      </c>
      <c r="B38" s="39">
        <v>30836.98833</v>
      </c>
      <c r="C38" s="39">
        <v>3299.6223799999998</v>
      </c>
      <c r="D38" s="39">
        <v>543.48595</v>
      </c>
      <c r="E38" s="39">
        <v>130</v>
      </c>
      <c r="F38" s="38"/>
    </row>
    <row r="39" spans="1:6" ht="27.6" x14ac:dyDescent="0.25">
      <c r="A39" s="16" t="s">
        <v>55</v>
      </c>
      <c r="B39" s="39">
        <v>1833.12219</v>
      </c>
      <c r="C39" s="39">
        <v>83.087490000000003</v>
      </c>
      <c r="D39" s="39">
        <v>1224.4987000000001</v>
      </c>
      <c r="E39" s="39"/>
      <c r="F39" s="38"/>
    </row>
    <row r="40" spans="1:6" x14ac:dyDescent="0.25">
      <c r="A40" s="16" t="s">
        <v>56</v>
      </c>
      <c r="B40" s="39">
        <f>272.05923-241.7</f>
        <v>30.359230000000025</v>
      </c>
      <c r="C40" s="39"/>
      <c r="D40" s="39"/>
      <c r="E40" s="39"/>
      <c r="F40" s="38"/>
    </row>
    <row r="41" spans="1:6" x14ac:dyDescent="0.25">
      <c r="A41" s="16" t="s">
        <v>57</v>
      </c>
      <c r="B41" s="39">
        <v>1166.15642</v>
      </c>
      <c r="C41" s="39">
        <v>900</v>
      </c>
      <c r="D41" s="39"/>
      <c r="E41" s="39"/>
      <c r="F41" s="38"/>
    </row>
    <row r="42" spans="1:6" ht="27.6" x14ac:dyDescent="0.25">
      <c r="A42" s="16" t="s">
        <v>58</v>
      </c>
      <c r="B42" s="39">
        <v>186706.08207999999</v>
      </c>
      <c r="C42" s="39"/>
      <c r="D42" s="39"/>
      <c r="E42" s="39"/>
      <c r="F42" s="38"/>
    </row>
    <row r="43" spans="1:6" x14ac:dyDescent="0.25">
      <c r="A43" s="16" t="s">
        <v>59</v>
      </c>
      <c r="B43" s="39">
        <v>49693.776810000003</v>
      </c>
      <c r="C43" s="39">
        <v>2000</v>
      </c>
      <c r="D43" s="39"/>
      <c r="E43" s="39"/>
      <c r="F43" s="38"/>
    </row>
    <row r="44" spans="1:6" x14ac:dyDescent="0.25">
      <c r="A44" s="16" t="s">
        <v>60</v>
      </c>
      <c r="B44" s="39">
        <v>3428.8350399999999</v>
      </c>
      <c r="C44" s="39">
        <v>2260</v>
      </c>
      <c r="D44" s="39"/>
      <c r="E44" s="39"/>
      <c r="F44" s="38"/>
    </row>
    <row r="45" spans="1:6" x14ac:dyDescent="0.25">
      <c r="A45" s="16" t="s">
        <v>61</v>
      </c>
      <c r="B45" s="39">
        <v>56647.0311</v>
      </c>
      <c r="C45" s="39">
        <v>4025</v>
      </c>
      <c r="D45" s="39"/>
      <c r="E45" s="39"/>
      <c r="F45" s="38"/>
    </row>
    <row r="46" spans="1:6" x14ac:dyDescent="0.25">
      <c r="A46" s="16" t="s">
        <v>62</v>
      </c>
      <c r="B46" s="39">
        <v>298677.06732999999</v>
      </c>
      <c r="C46" s="39">
        <v>400</v>
      </c>
      <c r="D46" s="39">
        <v>807.65378999999996</v>
      </c>
      <c r="E46" s="39">
        <v>237258.37520000001</v>
      </c>
      <c r="F46" s="38"/>
    </row>
    <row r="47" spans="1:6" ht="27.6" x14ac:dyDescent="0.25">
      <c r="A47" s="16" t="s">
        <v>63</v>
      </c>
      <c r="B47" s="39">
        <v>349286.79603000003</v>
      </c>
      <c r="C47" s="39">
        <v>9901.5</v>
      </c>
      <c r="D47" s="39">
        <v>5453.4160000000002</v>
      </c>
      <c r="E47" s="39">
        <v>267968.26195000001</v>
      </c>
      <c r="F47" s="38"/>
    </row>
    <row r="48" spans="1:6" x14ac:dyDescent="0.25">
      <c r="A48" s="16" t="s">
        <v>64</v>
      </c>
      <c r="B48" s="39">
        <v>16863.159370000001</v>
      </c>
      <c r="C48" s="39">
        <v>300</v>
      </c>
      <c r="D48" s="39">
        <v>505.91338999999999</v>
      </c>
      <c r="E48" s="39"/>
      <c r="F48" s="38"/>
    </row>
    <row r="49" spans="1:6" x14ac:dyDescent="0.25">
      <c r="A49" s="16" t="s">
        <v>65</v>
      </c>
      <c r="B49" s="39">
        <v>11259.829900000001</v>
      </c>
      <c r="C49" s="39">
        <v>4220.375</v>
      </c>
      <c r="D49" s="39">
        <v>740.53330000000005</v>
      </c>
      <c r="E49" s="39"/>
      <c r="F49" s="38"/>
    </row>
    <row r="50" spans="1:6" x14ac:dyDescent="0.25">
      <c r="A50" s="16" t="s">
        <v>66</v>
      </c>
      <c r="B50" s="39">
        <v>15461.6587</v>
      </c>
      <c r="C50" s="39">
        <v>1420</v>
      </c>
      <c r="D50" s="39">
        <v>551</v>
      </c>
      <c r="E50" s="39"/>
      <c r="F50" s="38"/>
    </row>
    <row r="51" spans="1:6" x14ac:dyDescent="0.25">
      <c r="A51" s="16" t="s">
        <v>67</v>
      </c>
      <c r="B51" s="39">
        <v>2909.6</v>
      </c>
      <c r="C51" s="39"/>
      <c r="D51" s="39"/>
      <c r="E51" s="39"/>
      <c r="F51" s="38"/>
    </row>
    <row r="52" spans="1:6" x14ac:dyDescent="0.25">
      <c r="A52" s="16" t="s">
        <v>68</v>
      </c>
      <c r="B52" s="39">
        <v>11584.214819999999</v>
      </c>
      <c r="C52" s="39">
        <v>6444.5</v>
      </c>
      <c r="D52" s="39">
        <v>2186.5252</v>
      </c>
      <c r="E52" s="39">
        <v>2131.0219400000001</v>
      </c>
      <c r="F52" s="38"/>
    </row>
    <row r="53" spans="1:6" x14ac:dyDescent="0.25">
      <c r="A53" s="16" t="s">
        <v>69</v>
      </c>
      <c r="B53" s="39">
        <v>8991.6818399999993</v>
      </c>
      <c r="C53" s="39">
        <v>525</v>
      </c>
      <c r="D53" s="39">
        <v>365</v>
      </c>
      <c r="E53" s="39"/>
      <c r="F53" s="38"/>
    </row>
    <row r="54" spans="1:6" x14ac:dyDescent="0.25">
      <c r="A54" s="16" t="s">
        <v>70</v>
      </c>
      <c r="B54" s="39">
        <v>68944.123860000007</v>
      </c>
      <c r="C54" s="39">
        <v>500</v>
      </c>
      <c r="D54" s="39"/>
      <c r="E54" s="39"/>
      <c r="F54" s="38"/>
    </row>
    <row r="55" spans="1:6" x14ac:dyDescent="0.25">
      <c r="A55" s="16" t="s">
        <v>71</v>
      </c>
      <c r="B55" s="39">
        <v>13700</v>
      </c>
      <c r="C55" s="39">
        <v>10200</v>
      </c>
      <c r="D55" s="39"/>
      <c r="E55" s="39"/>
      <c r="F55" s="38"/>
    </row>
    <row r="56" spans="1:6" x14ac:dyDescent="0.25">
      <c r="A56" s="16" t="s">
        <v>72</v>
      </c>
      <c r="B56" s="39">
        <v>875.8</v>
      </c>
      <c r="C56" s="39">
        <v>500</v>
      </c>
      <c r="D56" s="39">
        <v>375.8</v>
      </c>
      <c r="E56" s="39"/>
      <c r="F56" s="38"/>
    </row>
    <row r="57" spans="1:6" x14ac:dyDescent="0.25">
      <c r="A57" s="16" t="s">
        <v>73</v>
      </c>
      <c r="B57" s="39">
        <v>942.29200000000003</v>
      </c>
      <c r="C57" s="39">
        <v>700</v>
      </c>
      <c r="D57" s="39"/>
      <c r="E57" s="39"/>
      <c r="F57" s="38"/>
    </row>
    <row r="58" spans="1:6" x14ac:dyDescent="0.25">
      <c r="A58" s="16" t="s">
        <v>74</v>
      </c>
      <c r="B58" s="39">
        <v>1000</v>
      </c>
      <c r="C58" s="39">
        <v>1000</v>
      </c>
      <c r="D58" s="39"/>
      <c r="E58" s="39"/>
      <c r="F58" s="38"/>
    </row>
    <row r="59" spans="1:6" x14ac:dyDescent="0.25">
      <c r="A59" s="16" t="s">
        <v>75</v>
      </c>
      <c r="B59" s="39">
        <v>237.01401999999999</v>
      </c>
      <c r="C59" s="39">
        <v>205.46834999999999</v>
      </c>
      <c r="D59" s="39"/>
      <c r="E59" s="39"/>
      <c r="F59" s="38"/>
    </row>
    <row r="60" spans="1:6" x14ac:dyDescent="0.25">
      <c r="A60" s="16" t="s">
        <v>76</v>
      </c>
      <c r="B60" s="39">
        <v>28801.403999999999</v>
      </c>
      <c r="C60" s="39">
        <v>17475</v>
      </c>
      <c r="D60" s="39">
        <v>6879.5</v>
      </c>
      <c r="E60" s="39"/>
      <c r="F60" s="38"/>
    </row>
    <row r="61" spans="1:6" ht="27.6" x14ac:dyDescent="0.25">
      <c r="A61" s="16" t="s">
        <v>77</v>
      </c>
      <c r="B61" s="39">
        <v>14.239319999999999</v>
      </c>
      <c r="C61" s="39"/>
      <c r="D61" s="39"/>
      <c r="E61" s="39"/>
      <c r="F61" s="38"/>
    </row>
    <row r="62" spans="1:6" x14ac:dyDescent="0.25">
      <c r="A62" s="16" t="s">
        <v>78</v>
      </c>
      <c r="B62" s="39">
        <v>51136.575040000003</v>
      </c>
      <c r="C62" s="39"/>
      <c r="D62" s="39"/>
      <c r="E62" s="39"/>
      <c r="F62" s="38"/>
    </row>
    <row r="63" spans="1:6" x14ac:dyDescent="0.25">
      <c r="A63" s="16" t="s">
        <v>79</v>
      </c>
      <c r="B63" s="39">
        <v>8328.4182999999994</v>
      </c>
      <c r="C63" s="39">
        <v>3100</v>
      </c>
      <c r="D63" s="39">
        <v>3578.6985100000002</v>
      </c>
      <c r="E63" s="39"/>
      <c r="F63" s="38"/>
    </row>
    <row r="64" spans="1:6" x14ac:dyDescent="0.25">
      <c r="A64" s="16" t="s">
        <v>80</v>
      </c>
      <c r="B64" s="39">
        <v>214.47184999999999</v>
      </c>
      <c r="C64" s="39"/>
      <c r="D64" s="39"/>
      <c r="E64" s="39"/>
      <c r="F64" s="38"/>
    </row>
    <row r="65" spans="1:6" x14ac:dyDescent="0.25">
      <c r="A65" s="16" t="s">
        <v>81</v>
      </c>
      <c r="B65" s="39">
        <v>190.86440999999999</v>
      </c>
      <c r="C65" s="39">
        <v>168.71942000000001</v>
      </c>
      <c r="D65" s="39"/>
      <c r="E65" s="39"/>
      <c r="F65" s="38"/>
    </row>
    <row r="66" spans="1:6" ht="27.6" x14ac:dyDescent="0.25">
      <c r="A66" s="16" t="s">
        <v>82</v>
      </c>
      <c r="B66" s="39">
        <v>2709.30645</v>
      </c>
      <c r="C66" s="39">
        <v>2300</v>
      </c>
      <c r="D66" s="39"/>
      <c r="E66" s="39"/>
      <c r="F66" s="38"/>
    </row>
    <row r="67" spans="1:6" ht="27.6" x14ac:dyDescent="0.25">
      <c r="A67" s="16" t="s">
        <v>83</v>
      </c>
      <c r="B67" s="39">
        <f>2455.73702-577.3</f>
        <v>1878.4370200000001</v>
      </c>
      <c r="C67" s="39"/>
      <c r="D67" s="39"/>
      <c r="E67" s="39"/>
      <c r="F67" s="38"/>
    </row>
    <row r="68" spans="1:6" ht="27.6" x14ac:dyDescent="0.25">
      <c r="A68" s="16" t="s">
        <v>84</v>
      </c>
      <c r="B68" s="39">
        <f>20016.58479-2000-1259.4</f>
        <v>16757.184789999999</v>
      </c>
      <c r="C68" s="39">
        <f>1969.13553-1162.8</f>
        <v>806.33553000000006</v>
      </c>
      <c r="D68" s="39">
        <f>83.80026-43.8</f>
        <v>40.000259999999997</v>
      </c>
      <c r="E68" s="39"/>
      <c r="F68" s="38"/>
    </row>
    <row r="69" spans="1:6" x14ac:dyDescent="0.25">
      <c r="A69" s="17" t="s">
        <v>85</v>
      </c>
      <c r="B69" s="40">
        <v>1247582.18548</v>
      </c>
      <c r="C69" s="40">
        <v>78671.212729999999</v>
      </c>
      <c r="D69" s="40">
        <v>23252.024839999998</v>
      </c>
      <c r="E69" s="40">
        <v>507487.65908999997</v>
      </c>
      <c r="F69" s="38"/>
    </row>
    <row r="70" spans="1:6" x14ac:dyDescent="0.25">
      <c r="B70" s="38"/>
      <c r="C70" s="38"/>
      <c r="D70" s="38"/>
      <c r="E70" s="38"/>
    </row>
  </sheetData>
  <mergeCells count="31">
    <mergeCell ref="A30:D30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1:E1"/>
    <mergeCell ref="A2:E2"/>
    <mergeCell ref="A5:D5"/>
    <mergeCell ref="A31:D31"/>
    <mergeCell ref="A33:A34"/>
    <mergeCell ref="B33:B34"/>
    <mergeCell ref="C33:E33"/>
    <mergeCell ref="A7:D7"/>
    <mergeCell ref="A8:D8"/>
    <mergeCell ref="A9:D9"/>
    <mergeCell ref="A10:D10"/>
    <mergeCell ref="A11:D11"/>
    <mergeCell ref="A12:D12"/>
    <mergeCell ref="A13:D13"/>
    <mergeCell ref="A14:D14"/>
  </mergeCells>
  <pageMargins left="0.70866141732283472" right="0.70866141732283472" top="0.23" bottom="0.38" header="0.2" footer="0.2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Normal="100" zoomScaleSheetLayoutView="100" workbookViewId="0">
      <selection activeCell="A25" sqref="A25:XFD25"/>
    </sheetView>
  </sheetViews>
  <sheetFormatPr defaultColWidth="8.77734375" defaultRowHeight="13.8" x14ac:dyDescent="0.25"/>
  <cols>
    <col min="1" max="1" width="44.44140625" style="28" customWidth="1"/>
    <col min="2" max="2" width="13.21875" style="28" customWidth="1"/>
    <col min="3" max="3" width="10.5546875" style="28" customWidth="1"/>
    <col min="4" max="4" width="12.88671875" style="28" customWidth="1"/>
    <col min="5" max="5" width="13.21875" style="28" customWidth="1"/>
    <col min="6" max="6" width="13" style="28" customWidth="1"/>
    <col min="7" max="7" width="13.109375" style="28" customWidth="1"/>
    <col min="8" max="8" width="13.5546875" style="28" customWidth="1"/>
    <col min="9" max="9" width="13.109375" style="28" customWidth="1"/>
    <col min="10" max="10" width="12.77734375" style="28" customWidth="1"/>
    <col min="11" max="11" width="11" style="28" customWidth="1"/>
    <col min="12" max="12" width="13.109375" style="28" customWidth="1"/>
    <col min="13" max="13" width="13" style="28" customWidth="1"/>
    <col min="14" max="14" width="13.44140625" style="28" customWidth="1"/>
    <col min="15" max="15" width="13" style="28" customWidth="1"/>
    <col min="16" max="16" width="9.77734375" style="28" customWidth="1"/>
    <col min="17" max="16384" width="8.77734375" style="28"/>
  </cols>
  <sheetData>
    <row r="1" spans="1:20" s="25" customFormat="1" ht="15.6" x14ac:dyDescent="0.3">
      <c r="A1" s="24" t="s">
        <v>50</v>
      </c>
      <c r="C1" s="26" t="s">
        <v>13</v>
      </c>
    </row>
    <row r="2" spans="1:20" x14ac:dyDescent="0.25">
      <c r="A2" s="27" t="str">
        <f>TEXT(EndData2,"[$-FC19]ДД.ММ.ГГГ")</f>
        <v>12.02.2021</v>
      </c>
      <c r="B2" s="27">
        <f>A2+1</f>
        <v>44240</v>
      </c>
      <c r="C2" s="23" t="str">
        <f>TEXT(B2,"[$-FC19]ДД.ММ.ГГГ")</f>
        <v>13.02.2021</v>
      </c>
      <c r="P2" s="29" t="s">
        <v>12</v>
      </c>
    </row>
    <row r="3" spans="1:20" ht="51.75" customHeight="1" x14ac:dyDescent="0.25">
      <c r="A3" s="20" t="s">
        <v>15</v>
      </c>
      <c r="B3" s="30" t="s">
        <v>16</v>
      </c>
      <c r="C3" s="31" t="s">
        <v>17</v>
      </c>
      <c r="D3" s="31" t="s">
        <v>18</v>
      </c>
      <c r="E3" s="31" t="s">
        <v>19</v>
      </c>
      <c r="F3" s="31" t="s">
        <v>20</v>
      </c>
      <c r="G3" s="31" t="s">
        <v>21</v>
      </c>
      <c r="H3" s="31" t="s">
        <v>22</v>
      </c>
      <c r="I3" s="31" t="s">
        <v>23</v>
      </c>
      <c r="J3" s="31" t="s">
        <v>24</v>
      </c>
      <c r="K3" s="31" t="s">
        <v>25</v>
      </c>
      <c r="L3" s="31" t="s">
        <v>26</v>
      </c>
      <c r="M3" s="31" t="s">
        <v>27</v>
      </c>
      <c r="N3" s="31" t="s">
        <v>28</v>
      </c>
      <c r="O3" s="31" t="s">
        <v>29</v>
      </c>
      <c r="P3" s="32" t="s">
        <v>11</v>
      </c>
    </row>
    <row r="4" spans="1:20" ht="39.6" x14ac:dyDescent="0.25">
      <c r="A4" s="18" t="s">
        <v>31</v>
      </c>
      <c r="B4" s="21">
        <v>20000</v>
      </c>
      <c r="C4" s="21">
        <v>20209.25</v>
      </c>
      <c r="D4" s="21">
        <v>28268.75</v>
      </c>
      <c r="E4" s="21">
        <v>6416</v>
      </c>
      <c r="F4" s="21">
        <v>5515</v>
      </c>
      <c r="G4" s="21">
        <v>22792.833330000001</v>
      </c>
      <c r="H4" s="21">
        <v>13123.144</v>
      </c>
      <c r="I4" s="21">
        <v>7000</v>
      </c>
      <c r="J4" s="21">
        <v>9360.6666700000005</v>
      </c>
      <c r="K4" s="21">
        <v>6386.75</v>
      </c>
      <c r="L4" s="21">
        <v>25826</v>
      </c>
      <c r="M4" s="21">
        <v>5235.8333199999997</v>
      </c>
      <c r="N4" s="21">
        <v>15656.833000000001</v>
      </c>
      <c r="O4" s="21">
        <v>14000</v>
      </c>
      <c r="P4" s="41">
        <v>199791.06031999999</v>
      </c>
      <c r="Q4" s="29"/>
      <c r="R4" s="29"/>
      <c r="S4" s="29"/>
      <c r="T4" s="29"/>
    </row>
    <row r="5" spans="1:20" ht="26.4" x14ac:dyDescent="0.25">
      <c r="A5" s="18" t="s">
        <v>32</v>
      </c>
      <c r="B5" s="21">
        <v>29501.986400000002</v>
      </c>
      <c r="C5" s="21">
        <v>975.41600000000005</v>
      </c>
      <c r="D5" s="21">
        <v>604.66600000000005</v>
      </c>
      <c r="E5" s="21"/>
      <c r="F5" s="21">
        <v>253</v>
      </c>
      <c r="G5" s="21">
        <v>10900.166660000001</v>
      </c>
      <c r="H5" s="21">
        <v>1645.1759999999999</v>
      </c>
      <c r="I5" s="21"/>
      <c r="J5" s="21">
        <v>957.15274999999997</v>
      </c>
      <c r="K5" s="21">
        <v>1750</v>
      </c>
      <c r="L5" s="21"/>
      <c r="M5" s="21">
        <v>309.75</v>
      </c>
      <c r="N5" s="21">
        <v>5829.6</v>
      </c>
      <c r="O5" s="21">
        <v>10987.26945</v>
      </c>
      <c r="P5" s="41">
        <v>63714.183259999998</v>
      </c>
      <c r="Q5" s="29"/>
      <c r="R5" s="29"/>
      <c r="S5" s="29"/>
      <c r="T5" s="29"/>
    </row>
    <row r="6" spans="1:20" ht="26.4" x14ac:dyDescent="0.25">
      <c r="A6" s="18" t="s">
        <v>33</v>
      </c>
      <c r="B6" s="21">
        <v>20760.76786</v>
      </c>
      <c r="C6" s="21">
        <v>70110.5</v>
      </c>
      <c r="D6" s="21">
        <v>35884.665999999997</v>
      </c>
      <c r="E6" s="21">
        <v>8828</v>
      </c>
      <c r="F6" s="21">
        <v>990</v>
      </c>
      <c r="G6" s="21">
        <v>34176.5</v>
      </c>
      <c r="H6" s="21">
        <v>42568.811999999998</v>
      </c>
      <c r="I6" s="21">
        <v>5000</v>
      </c>
      <c r="J6" s="21">
        <v>36916.410000000003</v>
      </c>
      <c r="K6" s="21">
        <v>5471.3</v>
      </c>
      <c r="L6" s="21">
        <v>20780.166659999999</v>
      </c>
      <c r="M6" s="21">
        <v>14132.5</v>
      </c>
      <c r="N6" s="21">
        <v>14300</v>
      </c>
      <c r="O6" s="21">
        <v>38074.618240000003</v>
      </c>
      <c r="P6" s="41">
        <v>347994.24076000002</v>
      </c>
      <c r="Q6" s="29"/>
      <c r="R6" s="29"/>
      <c r="S6" s="29"/>
      <c r="T6" s="29"/>
    </row>
    <row r="7" spans="1:20" ht="52.8" x14ac:dyDescent="0.25">
      <c r="A7" s="18" t="s">
        <v>34</v>
      </c>
      <c r="B7" s="21"/>
      <c r="C7" s="21">
        <v>4474.75</v>
      </c>
      <c r="D7" s="21">
        <v>652.75</v>
      </c>
      <c r="E7" s="21">
        <v>511</v>
      </c>
      <c r="F7" s="21">
        <v>173.5</v>
      </c>
      <c r="G7" s="21">
        <v>654.33333000000005</v>
      </c>
      <c r="H7" s="21">
        <v>211.15199999999999</v>
      </c>
      <c r="I7" s="21"/>
      <c r="J7" s="21"/>
      <c r="K7" s="21"/>
      <c r="L7" s="21">
        <v>267.25</v>
      </c>
      <c r="M7" s="21">
        <v>492.83332000000001</v>
      </c>
      <c r="N7" s="21">
        <v>247.833</v>
      </c>
      <c r="O7" s="21">
        <v>150</v>
      </c>
      <c r="P7" s="41">
        <v>7835.4016499999998</v>
      </c>
      <c r="Q7" s="29"/>
      <c r="R7" s="29"/>
      <c r="S7" s="29"/>
      <c r="T7" s="29"/>
    </row>
    <row r="8" spans="1:20" ht="66" x14ac:dyDescent="0.25">
      <c r="A8" s="18" t="s">
        <v>35</v>
      </c>
      <c r="B8" s="21">
        <v>593.12</v>
      </c>
      <c r="C8" s="21">
        <v>280.91604000000001</v>
      </c>
      <c r="D8" s="21">
        <v>186.833</v>
      </c>
      <c r="E8" s="21">
        <v>93</v>
      </c>
      <c r="F8" s="21"/>
      <c r="G8" s="21">
        <v>93.416659999999993</v>
      </c>
      <c r="H8" s="21">
        <v>94.881</v>
      </c>
      <c r="I8" s="21">
        <v>164</v>
      </c>
      <c r="J8" s="21">
        <v>161.41560000000001</v>
      </c>
      <c r="K8" s="21">
        <v>72.912000000000006</v>
      </c>
      <c r="L8" s="21">
        <v>80</v>
      </c>
      <c r="M8" s="21">
        <v>100.952</v>
      </c>
      <c r="N8" s="21">
        <v>92.275000000000006</v>
      </c>
      <c r="O8" s="21">
        <v>110.842</v>
      </c>
      <c r="P8" s="41">
        <v>2124.5632999999998</v>
      </c>
      <c r="Q8" s="29"/>
      <c r="R8" s="29"/>
      <c r="S8" s="29"/>
      <c r="T8" s="29"/>
    </row>
    <row r="9" spans="1:20" ht="92.4" x14ac:dyDescent="0.25">
      <c r="A9" s="18" t="s">
        <v>36</v>
      </c>
      <c r="B9" s="21"/>
      <c r="C9" s="21">
        <v>1533</v>
      </c>
      <c r="D9" s="21">
        <v>204.84</v>
      </c>
      <c r="E9" s="21"/>
      <c r="F9" s="21"/>
      <c r="G9" s="21"/>
      <c r="H9" s="21"/>
      <c r="I9" s="21"/>
      <c r="J9" s="21">
        <v>80.900000000000006</v>
      </c>
      <c r="K9" s="21"/>
      <c r="L9" s="21"/>
      <c r="M9" s="21"/>
      <c r="N9" s="21"/>
      <c r="O9" s="21"/>
      <c r="P9" s="41">
        <v>1818.74</v>
      </c>
      <c r="Q9" s="29"/>
      <c r="R9" s="29"/>
      <c r="S9" s="29"/>
      <c r="T9" s="29"/>
    </row>
    <row r="10" spans="1:20" ht="132" x14ac:dyDescent="0.25">
      <c r="A10" s="18" t="s">
        <v>37</v>
      </c>
      <c r="B10" s="21">
        <v>52500</v>
      </c>
      <c r="C10" s="21">
        <v>68500</v>
      </c>
      <c r="D10" s="21"/>
      <c r="E10" s="21">
        <v>12390</v>
      </c>
      <c r="F10" s="21"/>
      <c r="G10" s="21"/>
      <c r="H10" s="21"/>
      <c r="I10" s="21"/>
      <c r="J10" s="21">
        <v>10598</v>
      </c>
      <c r="K10" s="21"/>
      <c r="L10" s="21">
        <v>10671.6</v>
      </c>
      <c r="M10" s="21">
        <v>8895</v>
      </c>
      <c r="N10" s="21"/>
      <c r="O10" s="21">
        <v>8163.06</v>
      </c>
      <c r="P10" s="41">
        <v>171717.66</v>
      </c>
      <c r="Q10" s="29"/>
      <c r="R10" s="29"/>
      <c r="S10" s="29"/>
      <c r="T10" s="29"/>
    </row>
    <row r="11" spans="1:20" ht="79.2" x14ac:dyDescent="0.25">
      <c r="A11" s="18" t="s">
        <v>38</v>
      </c>
      <c r="B11" s="21"/>
      <c r="C11" s="21"/>
      <c r="D11" s="21">
        <v>550</v>
      </c>
      <c r="E11" s="21"/>
      <c r="F11" s="21"/>
      <c r="G11" s="21"/>
      <c r="H11" s="21"/>
      <c r="I11" s="21"/>
      <c r="J11" s="21"/>
      <c r="K11" s="21"/>
      <c r="L11" s="21">
        <v>1004.5</v>
      </c>
      <c r="M11" s="21"/>
      <c r="N11" s="21"/>
      <c r="O11" s="21"/>
      <c r="P11" s="41">
        <v>1554.5</v>
      </c>
      <c r="Q11" s="29"/>
      <c r="R11" s="29"/>
      <c r="S11" s="29"/>
      <c r="T11" s="29"/>
    </row>
    <row r="12" spans="1:20" ht="105.6" x14ac:dyDescent="0.25">
      <c r="A12" s="18" t="s">
        <v>39</v>
      </c>
      <c r="B12" s="21"/>
      <c r="C12" s="21">
        <v>7.4468800000000002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1">
        <v>7.4468800000000002</v>
      </c>
      <c r="Q12" s="29"/>
      <c r="R12" s="29"/>
      <c r="S12" s="29"/>
      <c r="T12" s="29"/>
    </row>
    <row r="13" spans="1:20" ht="92.4" x14ac:dyDescent="0.25">
      <c r="A13" s="18" t="s">
        <v>40</v>
      </c>
      <c r="B13" s="21">
        <v>10350</v>
      </c>
      <c r="C13" s="21"/>
      <c r="D13" s="21">
        <v>450</v>
      </c>
      <c r="E13" s="21">
        <v>270</v>
      </c>
      <c r="F13" s="21"/>
      <c r="G13" s="21"/>
      <c r="H13" s="21"/>
      <c r="I13" s="21"/>
      <c r="J13" s="21"/>
      <c r="K13" s="21"/>
      <c r="L13" s="21">
        <v>552.79999999999995</v>
      </c>
      <c r="M13" s="21"/>
      <c r="N13" s="21"/>
      <c r="O13" s="21"/>
      <c r="P13" s="41">
        <v>11622.8</v>
      </c>
      <c r="Q13" s="29"/>
      <c r="R13" s="29"/>
      <c r="S13" s="29"/>
      <c r="T13" s="29"/>
    </row>
    <row r="14" spans="1:20" ht="105.6" x14ac:dyDescent="0.25">
      <c r="A14" s="18" t="s">
        <v>41</v>
      </c>
      <c r="B14" s="21">
        <v>49500</v>
      </c>
      <c r="C14" s="21">
        <v>41297.588000000003</v>
      </c>
      <c r="D14" s="21"/>
      <c r="E14" s="21">
        <v>5500</v>
      </c>
      <c r="F14" s="21"/>
      <c r="G14" s="21"/>
      <c r="H14" s="21"/>
      <c r="I14" s="21"/>
      <c r="J14" s="21">
        <v>10000</v>
      </c>
      <c r="K14" s="21"/>
      <c r="L14" s="21">
        <v>2713.4</v>
      </c>
      <c r="M14" s="21">
        <v>2550</v>
      </c>
      <c r="N14" s="21"/>
      <c r="O14" s="21">
        <v>1500</v>
      </c>
      <c r="P14" s="41">
        <v>113060.988</v>
      </c>
      <c r="Q14" s="29"/>
      <c r="R14" s="29"/>
      <c r="S14" s="29"/>
      <c r="T14" s="29"/>
    </row>
    <row r="15" spans="1:20" ht="79.2" x14ac:dyDescent="0.25">
      <c r="A15" s="18" t="s">
        <v>42</v>
      </c>
      <c r="B15" s="21">
        <v>2527.7979500000001</v>
      </c>
      <c r="C15" s="21">
        <v>1246.0709999999999</v>
      </c>
      <c r="D15" s="21"/>
      <c r="E15" s="21">
        <v>171.4</v>
      </c>
      <c r="F15" s="21"/>
      <c r="G15" s="21"/>
      <c r="H15" s="21"/>
      <c r="I15" s="21"/>
      <c r="J15" s="21">
        <v>373.2</v>
      </c>
      <c r="K15" s="21"/>
      <c r="L15" s="21">
        <v>100</v>
      </c>
      <c r="M15" s="21"/>
      <c r="N15" s="21"/>
      <c r="O15" s="21"/>
      <c r="P15" s="41">
        <v>4418.4689500000004</v>
      </c>
      <c r="Q15" s="29"/>
      <c r="R15" s="29"/>
      <c r="S15" s="29"/>
      <c r="T15" s="29"/>
    </row>
    <row r="16" spans="1:20" ht="39.6" x14ac:dyDescent="0.25">
      <c r="A16" s="18" t="s">
        <v>43</v>
      </c>
      <c r="B16" s="21"/>
      <c r="C16" s="21"/>
      <c r="D16" s="21">
        <v>123</v>
      </c>
      <c r="E16" s="21"/>
      <c r="F16" s="21"/>
      <c r="G16" s="21"/>
      <c r="H16" s="21">
        <v>35.700000000000003</v>
      </c>
      <c r="I16" s="21"/>
      <c r="J16" s="21">
        <v>209</v>
      </c>
      <c r="K16" s="21"/>
      <c r="L16" s="21"/>
      <c r="M16" s="21"/>
      <c r="N16" s="21"/>
      <c r="O16" s="21">
        <v>17.2</v>
      </c>
      <c r="P16" s="41">
        <v>384.9</v>
      </c>
      <c r="Q16" s="29"/>
      <c r="R16" s="29"/>
      <c r="S16" s="29"/>
      <c r="T16" s="29"/>
    </row>
    <row r="17" spans="1:20" ht="132" x14ac:dyDescent="0.25">
      <c r="A17" s="18" t="s">
        <v>44</v>
      </c>
      <c r="B17" s="21">
        <v>730.6</v>
      </c>
      <c r="C17" s="21">
        <v>210</v>
      </c>
      <c r="D17" s="21"/>
      <c r="E17" s="21"/>
      <c r="F17" s="21"/>
      <c r="G17" s="21"/>
      <c r="H17" s="21"/>
      <c r="I17" s="21"/>
      <c r="J17" s="21">
        <v>198.047</v>
      </c>
      <c r="K17" s="21"/>
      <c r="L17" s="21"/>
      <c r="M17" s="21"/>
      <c r="N17" s="21"/>
      <c r="O17" s="21"/>
      <c r="P17" s="41">
        <v>1138.6469999999999</v>
      </c>
      <c r="Q17" s="29"/>
      <c r="R17" s="29"/>
      <c r="S17" s="29"/>
      <c r="T17" s="29"/>
    </row>
    <row r="18" spans="1:20" ht="39.6" x14ac:dyDescent="0.25">
      <c r="A18" s="18" t="s">
        <v>45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>
        <v>-27.967569999999998</v>
      </c>
      <c r="P18" s="41">
        <v>-27.967569999999998</v>
      </c>
      <c r="Q18" s="29"/>
      <c r="R18" s="29"/>
      <c r="S18" s="29"/>
      <c r="T18" s="29"/>
    </row>
    <row r="19" spans="1:20" ht="52.8" x14ac:dyDescent="0.25">
      <c r="A19" s="18" t="s">
        <v>46</v>
      </c>
      <c r="B19" s="21"/>
      <c r="C19" s="21"/>
      <c r="D19" s="21"/>
      <c r="E19" s="21"/>
      <c r="F19" s="21"/>
      <c r="G19" s="21"/>
      <c r="H19" s="21">
        <v>463.90832999999998</v>
      </c>
      <c r="I19" s="21"/>
      <c r="J19" s="21"/>
      <c r="K19" s="21"/>
      <c r="L19" s="21"/>
      <c r="M19" s="21"/>
      <c r="N19" s="21"/>
      <c r="O19" s="21"/>
      <c r="P19" s="41">
        <v>463.90832999999998</v>
      </c>
      <c r="Q19" s="29"/>
      <c r="R19" s="29"/>
      <c r="S19" s="29"/>
      <c r="T19" s="29"/>
    </row>
    <row r="20" spans="1:20" ht="39.6" x14ac:dyDescent="0.25">
      <c r="A20" s="18" t="s">
        <v>47</v>
      </c>
      <c r="B20" s="21"/>
      <c r="C20" s="21"/>
      <c r="D20" s="21">
        <v>253.85</v>
      </c>
      <c r="E20" s="21"/>
      <c r="F20" s="21">
        <v>42.683320000000002</v>
      </c>
      <c r="G20" s="21"/>
      <c r="H20" s="21">
        <v>73.616680000000002</v>
      </c>
      <c r="I20" s="21"/>
      <c r="J20" s="21">
        <v>431.5</v>
      </c>
      <c r="K20" s="21">
        <v>68.7</v>
      </c>
      <c r="L20" s="21">
        <v>125.43331999999999</v>
      </c>
      <c r="M20" s="21">
        <v>108.58332</v>
      </c>
      <c r="N20" s="21">
        <v>105.96668</v>
      </c>
      <c r="O20" s="21">
        <v>38.383319999999998</v>
      </c>
      <c r="P20" s="41">
        <v>1248.7166400000001</v>
      </c>
      <c r="Q20" s="29"/>
      <c r="R20" s="29"/>
      <c r="S20" s="29"/>
      <c r="T20" s="29"/>
    </row>
    <row r="21" spans="1:20" ht="52.8" x14ac:dyDescent="0.25">
      <c r="A21" s="18" t="s">
        <v>48</v>
      </c>
      <c r="B21" s="21"/>
      <c r="C21" s="21"/>
      <c r="D21" s="21">
        <v>1136.62039</v>
      </c>
      <c r="E21" s="21"/>
      <c r="F21" s="21"/>
      <c r="G21" s="21">
        <v>131.69791000000001</v>
      </c>
      <c r="H21" s="21">
        <v>259.00063999999998</v>
      </c>
      <c r="I21" s="21"/>
      <c r="J21" s="21">
        <v>2925.1375600000001</v>
      </c>
      <c r="K21" s="21">
        <v>474.52057000000002</v>
      </c>
      <c r="L21" s="21">
        <v>632.11854000000005</v>
      </c>
      <c r="M21" s="21"/>
      <c r="N21" s="21"/>
      <c r="O21" s="21">
        <v>481.27028999999999</v>
      </c>
      <c r="P21" s="41">
        <v>6040.3658999999998</v>
      </c>
      <c r="Q21" s="29"/>
      <c r="R21" s="29"/>
      <c r="S21" s="29"/>
      <c r="T21" s="29"/>
    </row>
    <row r="22" spans="1:20" x14ac:dyDescent="0.25">
      <c r="A22" s="19" t="s">
        <v>49</v>
      </c>
      <c r="B22" s="22">
        <v>186464.27221</v>
      </c>
      <c r="C22" s="22">
        <v>208844.93792</v>
      </c>
      <c r="D22" s="22">
        <v>68315.975390000007</v>
      </c>
      <c r="E22" s="22">
        <v>34179.4</v>
      </c>
      <c r="F22" s="22">
        <v>6974.1833200000001</v>
      </c>
      <c r="G22" s="22">
        <v>68748.947889999996</v>
      </c>
      <c r="H22" s="22">
        <v>58475.390650000001</v>
      </c>
      <c r="I22" s="22">
        <v>12164</v>
      </c>
      <c r="J22" s="22">
        <v>72211.429579999996</v>
      </c>
      <c r="K22" s="22">
        <v>14224.182570000001</v>
      </c>
      <c r="L22" s="22">
        <v>62753.268519999998</v>
      </c>
      <c r="M22" s="22">
        <v>31825.451959999999</v>
      </c>
      <c r="N22" s="22">
        <v>36232.507680000002</v>
      </c>
      <c r="O22" s="22">
        <v>73494.675730000003</v>
      </c>
      <c r="P22" s="41">
        <v>934908.62341999996</v>
      </c>
      <c r="Q22" s="37"/>
      <c r="R22" s="37"/>
      <c r="S22" s="37"/>
      <c r="T22" s="37"/>
    </row>
    <row r="23" spans="1:20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20" x14ac:dyDescent="0.25">
      <c r="A24" s="33" t="s">
        <v>30</v>
      </c>
      <c r="B24" s="42">
        <f>Учреждения!B69+'Муниципальные районы'!P22</f>
        <v>2182490.8089000001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20" ht="27.6" customHeight="1" x14ac:dyDescent="0.25">
      <c r="A25" s="33" t="str">
        <f>CONCATENATE("Остатки бюджетных средств на ",C2,"г.")</f>
        <v>Остатки бюджетных средств на 13.02.2021г.</v>
      </c>
      <c r="B25" s="42">
        <v>3740456.5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</sheetData>
  <pageMargins left="0.23622047244094491" right="0.19685039370078741" top="0.31496062992125984" bottom="0.31496062992125984" header="0.15748031496062992" footer="0.15748031496062992"/>
  <pageSetup paperSize="9" scale="61" fitToHeight="2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2021-02-18T04:39:51Z</dcterms:modified>
</cp:coreProperties>
</file>