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Учреждения!$37:$38</definedName>
    <definedName name="_xlnm.Print_Area" localSheetId="1">'Муниципальные районы'!$A$1:$P$22</definedName>
    <definedName name="_xlnm.Print_Area" localSheetId="0">Учреждения!$A$1:$E$68</definedName>
  </definedNames>
  <calcPr calcId="162913"/>
</workbook>
</file>

<file path=xl/calcChain.xml><?xml version="1.0" encoding="utf-8"?>
<calcChain xmlns="http://schemas.openxmlformats.org/spreadsheetml/2006/main">
  <c r="C67" i="1" l="1"/>
  <c r="D67" i="1"/>
  <c r="E67" i="1"/>
  <c r="P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8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4" i="2"/>
  <c r="B67" i="1"/>
  <c r="B20" i="2" s="1"/>
  <c r="E35" i="1" s="1"/>
  <c r="E8" i="1" s="1"/>
  <c r="E9" i="1"/>
  <c r="A2" i="2" l="1"/>
  <c r="B2" i="2" s="1"/>
  <c r="C2" i="2" s="1"/>
  <c r="H1" i="1" l="1"/>
  <c r="H2" i="1"/>
  <c r="G1" i="1"/>
  <c r="G2" i="1"/>
  <c r="A2" i="1" l="1"/>
</calcChain>
</file>

<file path=xl/sharedStrings.xml><?xml version="1.0" encoding="utf-8"?>
<sst xmlns="http://schemas.openxmlformats.org/spreadsheetml/2006/main" count="105" uniqueCount="104">
  <si>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</si>
  <si>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</si>
  <si>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</si>
  <si>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</si>
  <si>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</si>
  <si>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</si>
  <si>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</si>
  <si>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</si>
  <si>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</si>
  <si>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</si>
  <si>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</si>
  <si>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</si>
  <si>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</si>
  <si>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</si>
  <si>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</si>
  <si>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</si>
  <si>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</si>
  <si>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</si>
  <si>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</si>
  <si>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</si>
  <si>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</si>
  <si>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</si>
  <si>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</si>
  <si>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</si>
  <si>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</si>
  <si>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</si>
  <si>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</si>
  <si>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</si>
  <si>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</si>
  <si>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</si>
  <si>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</si>
  <si>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поддержку мер по обеспечению сбалансированности бюджетов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</si>
  <si>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</si>
  <si>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</si>
  <si>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</si>
  <si>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</si>
  <si>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</si>
  <si>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</si>
  <si>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</si>
  <si>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</si>
  <si>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</si>
  <si>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</si>
  <si>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Создание модельных муниципальных библиотек</t>
  </si>
  <si>
    <t>Государственная поддержка отрасли культуры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</si>
  <si>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</si>
  <si>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Всего:</t>
  </si>
  <si>
    <t>23.04.2021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</si>
  <si>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</si>
  <si>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</si>
  <si>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</si>
  <si>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</si>
  <si>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</si>
  <si>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</si>
  <si>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</si>
  <si>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</si>
  <si>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</si>
  <si>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</si>
  <si>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</si>
  <si>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</si>
  <si>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</si>
  <si>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</si>
  <si>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</si>
  <si>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</si>
  <si>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</si>
  <si>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</si>
  <si>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</si>
  <si>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</si>
  <si>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</si>
  <si>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Министерство спорта Камчатского края</t>
  </si>
  <si>
    <t>Агентство лесного хозяйства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</si>
  <si>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</si>
  <si>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</si>
  <si>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</si>
  <si>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</si>
  <si>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</si>
  <si>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</si>
  <si>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19.04.2021</t>
  </si>
  <si>
    <t xml:space="preserve">Остатки средств на 19.04.2021 </t>
  </si>
  <si>
    <t>Остатки бюджетных средств на 24.04.2021</t>
  </si>
  <si>
    <t>Субсидии на создание новых мест в общеобразовательных организациях ("Здание. Общеобразовательная школа по проспекту Рыбаков в. Петропавловск-Камчатский", Камчатский край, г. Петропавловск-Камчатский, проспект Рыбаков)</t>
  </si>
  <si>
    <t>Субсидии на выплату региональных социальных доплат к пенсии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</si>
  <si>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</si>
  <si>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</si>
  <si>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</si>
  <si>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Субвенции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</si>
  <si>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полномочий в области лесных отношений</t>
  </si>
  <si>
    <t>Субвенции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</si>
  <si>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Иные межбюджетные трансферты на реализацию отдельных полномочий в области лекарственного обеспечения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</si>
  <si>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</si>
  <si>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при всех формах устройства детей, лишенных родительского попечения, в семью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</si>
  <si>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</si>
  <si>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</si>
  <si>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</si>
  <si>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</si>
  <si>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Иные межбюджетные трансферты на возмещение части затрат на уплату процентов по инвестиционным кредитам (займам) в агропромышленном комплексе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</si>
  <si>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</si>
  <si>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на компенсацию отдельным категориям граждан оплаты взноса на капитальный ремонт общего имущества в многоквартирном доме</t>
  </si>
  <si>
    <t>Субсидии на реализацию мероприятий по обеспечению жильем молодых семей</t>
  </si>
  <si>
    <t>Субсидии на поддержку экономического и социального развития коренных малочисленных народов Севера, Сибири и Дальнего Востока</t>
  </si>
  <si>
    <t>Субсидии на обеспечение закупки авиационных работ в целях оказания медицинской помощи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</si>
  <si>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</si>
  <si>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(охрана и использование охотничьих ресурсов)</t>
  </si>
  <si>
    <t>Единая субвенция бюджетам субъектов Российской Федерации и бюджету г. Байконура (охрана здоровья)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</si>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</sst>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70" formatCode="###\ ###\ ###\ ###\ ##0.0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color rgb="FF000000"/>
      <name val="Times New Roman"/>
      <family val="2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6" fillId="0" borderId="0"/>
    <xf numFmtId="0" fontId="16" fillId="0" borderId="0" applyNumberFormat="0" applyBorder="0" applyAlignment="0"/>
    <xf numFmtId="0" fontId="18" fillId="0" borderId="0"/>
    <xf numFmtId="0" fontId="18" fillId="0" borderId="0" applyNumberFormat="0" applyBorder="0" applyAlignment="0"/>
    <xf numFmtId="0" fontId="19" fillId="0" borderId="0"/>
    <xf numFmtId="0" fontId="18" fillId="0" borderId="0" applyNumberFormat="0" applyBorder="0" applyAlignment="0"/>
    <xf numFmtId="0" fontId="18" fillId="0" borderId="0"/>
    <xf numFmtId="0" fontId="18" fillId="0" borderId="0" applyNumberFormat="0" applyBorder="0" applyAlignment="0"/>
    <xf numFmtId="0" fontId="18" fillId="0" borderId="0"/>
    <xf numFmtId="0" fontId="18" fillId="0" borderId="0"/>
    <xf numFmtId="0" fontId="18" fillId="0" borderId="0" applyNumberFormat="0" applyBorder="0" applyAlignment="0"/>
  </cellStyleXfs>
  <cellXfs count="6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49" fontId="17" fillId="0" borderId="8" xfId="1" applyNumberFormat="1" applyFont="1" applyFill="1" applyBorder="1" applyAlignment="1" applyProtection="1">
      <alignment horizontal="left" vertical="center" wrapText="1"/>
    </xf>
    <xf numFmtId="49" fontId="17" fillId="0" borderId="9" xfId="1" applyNumberFormat="1" applyFont="1" applyFill="1" applyBorder="1" applyAlignment="1" applyProtection="1">
      <alignment horizontal="left" vertical="center" wrapText="1"/>
    </xf>
    <xf numFmtId="49" fontId="17" fillId="0" borderId="10" xfId="1" applyNumberFormat="1" applyFont="1" applyFill="1" applyBorder="1" applyAlignment="1" applyProtection="1">
      <alignment horizontal="left" vertical="center" wrapText="1"/>
    </xf>
    <xf numFmtId="170" fontId="17" fillId="0" borderId="7" xfId="1" applyNumberFormat="1" applyFont="1" applyFill="1" applyBorder="1" applyAlignment="1" applyProtection="1">
      <alignment horizontal="right" vertical="center"/>
    </xf>
    <xf numFmtId="170" fontId="17" fillId="0" borderId="7" xfId="1" applyNumberFormat="1" applyFont="1" applyFill="1" applyBorder="1" applyAlignment="1" applyProtection="1">
      <alignment horizontal="right" vertical="center"/>
    </xf>
    <xf numFmtId="164" fontId="2" fillId="2" borderId="4" xfId="0" applyNumberFormat="1" applyFont="1" applyFill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</cellXfs>
  <cellStyles count="12">
    <cellStyle name="Обычный" xfId="0" builtinId="0"/>
    <cellStyle name="Обычный 2" xfId="2"/>
    <cellStyle name="Обычный 2 2" xfId="6"/>
    <cellStyle name="Обычный 2 2 2" xfId="11"/>
    <cellStyle name="Обычный 2 3" xfId="8"/>
    <cellStyle name="Обычный 2 4" xfId="4"/>
    <cellStyle name="Обычный 3" xfId="1"/>
    <cellStyle name="Обычный 3 2" xfId="9"/>
    <cellStyle name="Обычный 3 2 2" xfId="10"/>
    <cellStyle name="Обычный 3 3" xfId="7"/>
    <cellStyle name="Обычный 3 4" xfId="3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view="pageBreakPreview" topLeftCell="A45" zoomScaleNormal="100" zoomScaleSheetLayoutView="100" workbookViewId="0">
      <selection activeCell="B67" sqref="B67:E67"/>
    </sheetView>
  </sheetViews>
  <sheetFormatPr defaultColWidth="8.77734375" defaultRowHeight="13.8" x14ac:dyDescent="0.25"/>
  <cols>
    <col min="1" max="1" width="69.21875" style="30" customWidth="1"/>
    <col min="2" max="2" width="13.77734375" style="30" customWidth="1"/>
    <col min="3" max="4" width="14.44140625" style="30" customWidth="1"/>
    <col min="5" max="5" width="12.44140625" style="30" customWidth="1"/>
    <col min="6" max="6" width="12.5546875" style="30" customWidth="1"/>
    <col min="7" max="7" width="16" style="30" bestFit="1" customWidth="1"/>
    <col min="8" max="8" width="8.77734375" style="30"/>
    <col min="9" max="9" width="10.21875" style="30" bestFit="1" customWidth="1"/>
    <col min="10" max="16384" width="8.77734375" style="30"/>
  </cols>
  <sheetData>
    <row r="1" spans="1:9" ht="15.6" x14ac:dyDescent="0.3">
      <c r="A1" s="45" t="s">
        <v>0</v>
      </c>
      <c r="B1" s="45"/>
      <c r="C1" s="45"/>
      <c r="D1" s="45"/>
      <c r="E1" s="45"/>
      <c r="F1" s="36" t="s">
        <v>76</v>
      </c>
      <c r="G1" s="37" t="str">
        <f>TEXT(F1,"[$-FC19]ДД ММММ")</f>
        <v>19 апреля</v>
      </c>
      <c r="H1" s="37" t="str">
        <f>TEXT(F1,"[$-FC19]ДД.ММ.ГГГ \г")</f>
        <v>19.04.2021 г</v>
      </c>
    </row>
    <row r="2" spans="1:9" ht="15.6" x14ac:dyDescent="0.3">
      <c r="A2" s="45" t="str">
        <f>CONCATENATE("с ",G1," по ",G2,"ода")</f>
        <v>с 19 апреля по 23 апреля 2021 года</v>
      </c>
      <c r="B2" s="45"/>
      <c r="C2" s="45"/>
      <c r="D2" s="45"/>
      <c r="E2" s="45"/>
      <c r="F2" s="36" t="s">
        <v>46</v>
      </c>
      <c r="G2" s="37" t="str">
        <f>TEXT(F2,"[$-FC19]ДД ММММ ГГГ \г")</f>
        <v>23 апреля 2021 г</v>
      </c>
      <c r="H2" s="37" t="str">
        <f>TEXT(F2,"[$-FC19]ДД.ММ.ГГГ \г")</f>
        <v>23.04.2021 г</v>
      </c>
      <c r="I2" s="38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6" t="s">
        <v>77</v>
      </c>
      <c r="B5" s="47"/>
      <c r="C5" s="47"/>
      <c r="D5" s="48"/>
      <c r="E5" s="66">
        <v>1744590.1</v>
      </c>
      <c r="F5" s="38"/>
    </row>
    <row r="6" spans="1:9" x14ac:dyDescent="0.25">
      <c r="A6" s="9"/>
      <c r="B6" s="10"/>
      <c r="C6" s="10"/>
      <c r="D6" s="10"/>
      <c r="E6" s="11"/>
    </row>
    <row r="7" spans="1:9" x14ac:dyDescent="0.25">
      <c r="A7" s="55" t="s">
        <v>2</v>
      </c>
      <c r="B7" s="56"/>
      <c r="C7" s="56"/>
      <c r="D7" s="56"/>
      <c r="E7" s="12"/>
    </row>
    <row r="8" spans="1:9" x14ac:dyDescent="0.25">
      <c r="A8" s="50" t="s">
        <v>3</v>
      </c>
      <c r="B8" s="56"/>
      <c r="C8" s="56"/>
      <c r="D8" s="56"/>
      <c r="E8" s="8">
        <f>E35-E9</f>
        <v>394570.98713999952</v>
      </c>
    </row>
    <row r="9" spans="1:9" x14ac:dyDescent="0.25">
      <c r="A9" s="57" t="s">
        <v>4</v>
      </c>
      <c r="B9" s="56"/>
      <c r="C9" s="56"/>
      <c r="D9" s="56"/>
      <c r="E9" s="13">
        <f>SUM(E10:E34)</f>
        <v>201552.6</v>
      </c>
    </row>
    <row r="10" spans="1:9" ht="30" customHeight="1" x14ac:dyDescent="0.25">
      <c r="A10" s="58" t="s">
        <v>103</v>
      </c>
      <c r="B10" s="59"/>
      <c r="C10" s="59"/>
      <c r="D10" s="60"/>
      <c r="E10" s="62">
        <v>55246</v>
      </c>
    </row>
    <row r="11" spans="1:9" ht="28.2" customHeight="1" x14ac:dyDescent="0.25">
      <c r="A11" s="58" t="s">
        <v>79</v>
      </c>
      <c r="B11" s="59"/>
      <c r="C11" s="59"/>
      <c r="D11" s="60"/>
      <c r="E11" s="61">
        <v>27999.7</v>
      </c>
    </row>
    <row r="12" spans="1:9" x14ac:dyDescent="0.25">
      <c r="A12" s="58" t="s">
        <v>80</v>
      </c>
      <c r="B12" s="59"/>
      <c r="C12" s="59"/>
      <c r="D12" s="60"/>
      <c r="E12" s="61">
        <v>16494.400000000001</v>
      </c>
    </row>
    <row r="13" spans="1:9" ht="40.799999999999997" customHeight="1" x14ac:dyDescent="0.25">
      <c r="A13" s="58" t="s">
        <v>81</v>
      </c>
      <c r="B13" s="59"/>
      <c r="C13" s="59"/>
      <c r="D13" s="60"/>
      <c r="E13" s="61">
        <v>1369.8</v>
      </c>
    </row>
    <row r="14" spans="1:9" ht="27" customHeight="1" x14ac:dyDescent="0.25">
      <c r="A14" s="58" t="s">
        <v>82</v>
      </c>
      <c r="B14" s="59"/>
      <c r="C14" s="59"/>
      <c r="D14" s="60"/>
      <c r="E14" s="61">
        <v>1494.7</v>
      </c>
    </row>
    <row r="15" spans="1:9" ht="31.2" customHeight="1" x14ac:dyDescent="0.25">
      <c r="A15" s="58" t="s">
        <v>83</v>
      </c>
      <c r="B15" s="59"/>
      <c r="C15" s="59"/>
      <c r="D15" s="60"/>
      <c r="E15" s="61">
        <v>56.5</v>
      </c>
    </row>
    <row r="16" spans="1:9" ht="16.2" customHeight="1" x14ac:dyDescent="0.25">
      <c r="A16" s="58" t="s">
        <v>84</v>
      </c>
      <c r="B16" s="59"/>
      <c r="C16" s="59"/>
      <c r="D16" s="60"/>
      <c r="E16" s="61">
        <v>140.69999999999999</v>
      </c>
    </row>
    <row r="17" spans="1:5" x14ac:dyDescent="0.25">
      <c r="A17" s="58" t="s">
        <v>85</v>
      </c>
      <c r="B17" s="59"/>
      <c r="C17" s="59"/>
      <c r="D17" s="60"/>
      <c r="E17" s="61">
        <v>2459.1</v>
      </c>
    </row>
    <row r="18" spans="1:5" x14ac:dyDescent="0.25">
      <c r="A18" s="58" t="s">
        <v>86</v>
      </c>
      <c r="B18" s="59"/>
      <c r="C18" s="59"/>
      <c r="D18" s="60"/>
      <c r="E18" s="61">
        <v>0</v>
      </c>
    </row>
    <row r="19" spans="1:5" x14ac:dyDescent="0.25">
      <c r="A19" s="58" t="s">
        <v>87</v>
      </c>
      <c r="B19" s="59"/>
      <c r="C19" s="59"/>
      <c r="D19" s="60"/>
      <c r="E19" s="61">
        <v>492.3</v>
      </c>
    </row>
    <row r="20" spans="1:5" x14ac:dyDescent="0.25">
      <c r="A20" s="58" t="s">
        <v>88</v>
      </c>
      <c r="B20" s="59"/>
      <c r="C20" s="59"/>
      <c r="D20" s="60"/>
      <c r="E20" s="61">
        <v>1937.2</v>
      </c>
    </row>
    <row r="21" spans="1:5" ht="18" customHeight="1" x14ac:dyDescent="0.25">
      <c r="A21" s="58" t="s">
        <v>89</v>
      </c>
      <c r="B21" s="59"/>
      <c r="C21" s="59"/>
      <c r="D21" s="60"/>
      <c r="E21" s="61">
        <v>291.10000000000002</v>
      </c>
    </row>
    <row r="22" spans="1:5" ht="28.8" customHeight="1" x14ac:dyDescent="0.25">
      <c r="A22" s="58" t="s">
        <v>90</v>
      </c>
      <c r="B22" s="59"/>
      <c r="C22" s="59"/>
      <c r="D22" s="60"/>
      <c r="E22" s="61">
        <v>5237.8</v>
      </c>
    </row>
    <row r="23" spans="1:5" x14ac:dyDescent="0.25">
      <c r="A23" s="58" t="s">
        <v>91</v>
      </c>
      <c r="B23" s="59"/>
      <c r="C23" s="59"/>
      <c r="D23" s="60"/>
      <c r="E23" s="61">
        <v>995.2</v>
      </c>
    </row>
    <row r="24" spans="1:5" ht="30.6" customHeight="1" x14ac:dyDescent="0.25">
      <c r="A24" s="58" t="s">
        <v>92</v>
      </c>
      <c r="B24" s="59"/>
      <c r="C24" s="59"/>
      <c r="D24" s="60"/>
      <c r="E24" s="61">
        <v>16626.2</v>
      </c>
    </row>
    <row r="25" spans="1:5" ht="29.4" customHeight="1" x14ac:dyDescent="0.25">
      <c r="A25" s="58" t="s">
        <v>93</v>
      </c>
      <c r="B25" s="59"/>
      <c r="C25" s="59"/>
      <c r="D25" s="60"/>
      <c r="E25" s="61">
        <v>9484.2000000000007</v>
      </c>
    </row>
    <row r="26" spans="1:5" ht="26.4" customHeight="1" x14ac:dyDescent="0.25">
      <c r="A26" s="58" t="s">
        <v>94</v>
      </c>
      <c r="B26" s="59"/>
      <c r="C26" s="59"/>
      <c r="D26" s="60"/>
      <c r="E26" s="61">
        <v>2813.8</v>
      </c>
    </row>
    <row r="27" spans="1:5" ht="41.4" customHeight="1" x14ac:dyDescent="0.25">
      <c r="A27" s="58" t="s">
        <v>95</v>
      </c>
      <c r="B27" s="59"/>
      <c r="C27" s="59"/>
      <c r="D27" s="60"/>
      <c r="E27" s="61">
        <v>2351.1999999999998</v>
      </c>
    </row>
    <row r="28" spans="1:5" ht="28.2" customHeight="1" x14ac:dyDescent="0.25">
      <c r="A28" s="58" t="s">
        <v>96</v>
      </c>
      <c r="B28" s="59"/>
      <c r="C28" s="59"/>
      <c r="D28" s="60"/>
      <c r="E28" s="61">
        <v>532.20000000000005</v>
      </c>
    </row>
    <row r="29" spans="1:5" x14ac:dyDescent="0.25">
      <c r="A29" s="58" t="s">
        <v>97</v>
      </c>
      <c r="B29" s="59"/>
      <c r="C29" s="59"/>
      <c r="D29" s="60"/>
      <c r="E29" s="61">
        <v>34660.9</v>
      </c>
    </row>
    <row r="30" spans="1:5" ht="14.4" customHeight="1" x14ac:dyDescent="0.25">
      <c r="A30" s="58" t="s">
        <v>98</v>
      </c>
      <c r="B30" s="59"/>
      <c r="C30" s="59"/>
      <c r="D30" s="60"/>
      <c r="E30" s="61">
        <v>661.5</v>
      </c>
    </row>
    <row r="31" spans="1:5" x14ac:dyDescent="0.25">
      <c r="A31" s="58" t="s">
        <v>99</v>
      </c>
      <c r="B31" s="59"/>
      <c r="C31" s="59"/>
      <c r="D31" s="60"/>
      <c r="E31" s="61">
        <v>19955.900000000001</v>
      </c>
    </row>
    <row r="32" spans="1:5" ht="25.2" customHeight="1" x14ac:dyDescent="0.25">
      <c r="A32" s="58" t="s">
        <v>100</v>
      </c>
      <c r="B32" s="59"/>
      <c r="C32" s="59"/>
      <c r="D32" s="60"/>
      <c r="E32" s="61">
        <v>137.6</v>
      </c>
    </row>
    <row r="33" spans="1:6" x14ac:dyDescent="0.25">
      <c r="A33" s="58" t="s">
        <v>101</v>
      </c>
      <c r="B33" s="59"/>
      <c r="C33" s="59"/>
      <c r="D33" s="60"/>
      <c r="E33" s="61">
        <v>82.3</v>
      </c>
    </row>
    <row r="34" spans="1:6" x14ac:dyDescent="0.25">
      <c r="A34" s="58" t="s">
        <v>102</v>
      </c>
      <c r="B34" s="59"/>
      <c r="C34" s="59"/>
      <c r="D34" s="60"/>
      <c r="E34" s="61">
        <v>32.299999999999997</v>
      </c>
    </row>
    <row r="35" spans="1:6" x14ac:dyDescent="0.25">
      <c r="A35" s="49" t="s">
        <v>5</v>
      </c>
      <c r="B35" s="50"/>
      <c r="C35" s="50"/>
      <c r="D35" s="50"/>
      <c r="E35" s="12">
        <f>'Муниципальные районы'!B21+'Муниципальные районы'!B20-Учреждения!E5</f>
        <v>596123.58713999949</v>
      </c>
    </row>
    <row r="36" spans="1:6" x14ac:dyDescent="0.25">
      <c r="A36" s="14"/>
      <c r="B36" s="15"/>
      <c r="C36" s="15"/>
      <c r="D36" s="6"/>
      <c r="E36" s="16"/>
    </row>
    <row r="37" spans="1:6" x14ac:dyDescent="0.25">
      <c r="A37" s="51" t="s">
        <v>14</v>
      </c>
      <c r="B37" s="53" t="s">
        <v>6</v>
      </c>
      <c r="C37" s="54" t="s">
        <v>7</v>
      </c>
      <c r="D37" s="54"/>
      <c r="E37" s="54"/>
    </row>
    <row r="38" spans="1:6" ht="82.8" x14ac:dyDescent="0.25">
      <c r="A38" s="52"/>
      <c r="B38" s="53"/>
      <c r="C38" s="17" t="s">
        <v>8</v>
      </c>
      <c r="D38" s="17" t="s">
        <v>9</v>
      </c>
      <c r="E38" s="17" t="s">
        <v>10</v>
      </c>
    </row>
    <row r="39" spans="1:6" x14ac:dyDescent="0.25">
      <c r="A39" s="18" t="s">
        <v>47</v>
      </c>
      <c r="B39" s="41">
        <v>661.03272000000004</v>
      </c>
      <c r="C39" s="41"/>
      <c r="D39" s="41"/>
      <c r="E39" s="41"/>
      <c r="F39" s="40"/>
    </row>
    <row r="40" spans="1:6" ht="27.6" x14ac:dyDescent="0.25">
      <c r="A40" s="18" t="s">
        <v>48</v>
      </c>
      <c r="B40" s="41">
        <v>25026.063559999999</v>
      </c>
      <c r="C40" s="41"/>
      <c r="D40" s="41"/>
      <c r="E40" s="41"/>
      <c r="F40" s="40"/>
    </row>
    <row r="41" spans="1:6" x14ac:dyDescent="0.25">
      <c r="A41" s="18" t="s">
        <v>49</v>
      </c>
      <c r="B41" s="41">
        <v>95.315629999999999</v>
      </c>
      <c r="C41" s="41"/>
      <c r="D41" s="41"/>
      <c r="E41" s="41"/>
      <c r="F41" s="40"/>
    </row>
    <row r="42" spans="1:6" x14ac:dyDescent="0.25">
      <c r="A42" s="18" t="s">
        <v>50</v>
      </c>
      <c r="B42" s="41">
        <v>800</v>
      </c>
      <c r="C42" s="41">
        <v>800</v>
      </c>
      <c r="D42" s="41"/>
      <c r="E42" s="41"/>
      <c r="F42" s="40"/>
    </row>
    <row r="43" spans="1:6" ht="27.6" x14ac:dyDescent="0.25">
      <c r="A43" s="18" t="s">
        <v>51</v>
      </c>
      <c r="B43" s="41">
        <v>30039.503379999998</v>
      </c>
      <c r="C43" s="41"/>
      <c r="D43" s="41"/>
      <c r="E43" s="41"/>
      <c r="F43" s="40"/>
    </row>
    <row r="44" spans="1:6" x14ac:dyDescent="0.25">
      <c r="A44" s="18" t="s">
        <v>52</v>
      </c>
      <c r="B44" s="41">
        <v>120</v>
      </c>
      <c r="C44" s="41"/>
      <c r="D44" s="41"/>
      <c r="E44" s="41"/>
      <c r="F44" s="40"/>
    </row>
    <row r="45" spans="1:6" x14ac:dyDescent="0.25">
      <c r="A45" s="18" t="s">
        <v>53</v>
      </c>
      <c r="B45" s="41">
        <v>659660.48615999997</v>
      </c>
      <c r="C45" s="41">
        <v>3515</v>
      </c>
      <c r="D45" s="41">
        <v>2527.636</v>
      </c>
      <c r="E45" s="41">
        <v>3368.3505</v>
      </c>
      <c r="F45" s="40"/>
    </row>
    <row r="46" spans="1:6" x14ac:dyDescent="0.25">
      <c r="A46" s="18" t="s">
        <v>54</v>
      </c>
      <c r="B46" s="41">
        <v>15710.4872</v>
      </c>
      <c r="C46" s="41"/>
      <c r="D46" s="41"/>
      <c r="E46" s="41"/>
      <c r="F46" s="40"/>
    </row>
    <row r="47" spans="1:6" x14ac:dyDescent="0.25">
      <c r="A47" s="18" t="s">
        <v>55</v>
      </c>
      <c r="B47" s="41">
        <v>160358.05598999999</v>
      </c>
      <c r="C47" s="41">
        <v>3329.3548999999998</v>
      </c>
      <c r="D47" s="41"/>
      <c r="E47" s="41">
        <v>54215.226990000003</v>
      </c>
      <c r="F47" s="40"/>
    </row>
    <row r="48" spans="1:6" ht="27.6" x14ac:dyDescent="0.25">
      <c r="A48" s="18" t="s">
        <v>56</v>
      </c>
      <c r="B48" s="41">
        <v>24050.96989</v>
      </c>
      <c r="C48" s="41">
        <v>550</v>
      </c>
      <c r="D48" s="41"/>
      <c r="E48" s="41">
        <v>17983.386920000001</v>
      </c>
      <c r="F48" s="40"/>
    </row>
    <row r="49" spans="1:6" x14ac:dyDescent="0.25">
      <c r="A49" s="18" t="s">
        <v>57</v>
      </c>
      <c r="B49" s="41">
        <v>16832.52233</v>
      </c>
      <c r="C49" s="41">
        <v>77</v>
      </c>
      <c r="D49" s="41"/>
      <c r="E49" s="41"/>
      <c r="F49" s="40"/>
    </row>
    <row r="50" spans="1:6" x14ac:dyDescent="0.25">
      <c r="A50" s="18" t="s">
        <v>58</v>
      </c>
      <c r="B50" s="41">
        <v>29459.185529999999</v>
      </c>
      <c r="C50" s="41">
        <v>20000</v>
      </c>
      <c r="D50" s="41"/>
      <c r="E50" s="41">
        <v>70</v>
      </c>
      <c r="F50" s="40"/>
    </row>
    <row r="51" spans="1:6" x14ac:dyDescent="0.25">
      <c r="A51" s="18" t="s">
        <v>59</v>
      </c>
      <c r="B51" s="41">
        <v>225.5</v>
      </c>
      <c r="C51" s="41"/>
      <c r="D51" s="41"/>
      <c r="E51" s="41"/>
      <c r="F51" s="40"/>
    </row>
    <row r="52" spans="1:6" x14ac:dyDescent="0.25">
      <c r="A52" s="18" t="s">
        <v>60</v>
      </c>
      <c r="B52" s="41">
        <v>7624.357</v>
      </c>
      <c r="C52" s="41"/>
      <c r="D52" s="41"/>
      <c r="E52" s="41"/>
      <c r="F52" s="40"/>
    </row>
    <row r="53" spans="1:6" x14ac:dyDescent="0.25">
      <c r="A53" s="18" t="s">
        <v>61</v>
      </c>
      <c r="B53" s="41">
        <v>157723.66868</v>
      </c>
      <c r="C53" s="41">
        <v>4890</v>
      </c>
      <c r="D53" s="41"/>
      <c r="E53" s="41"/>
      <c r="F53" s="40"/>
    </row>
    <row r="54" spans="1:6" x14ac:dyDescent="0.25">
      <c r="A54" s="18" t="s">
        <v>62</v>
      </c>
      <c r="B54" s="41">
        <v>750</v>
      </c>
      <c r="C54" s="41"/>
      <c r="D54" s="41"/>
      <c r="E54" s="41"/>
      <c r="F54" s="40"/>
    </row>
    <row r="55" spans="1:6" x14ac:dyDescent="0.25">
      <c r="A55" s="18" t="s">
        <v>63</v>
      </c>
      <c r="B55" s="41">
        <v>715.01751999999999</v>
      </c>
      <c r="C55" s="41">
        <v>300</v>
      </c>
      <c r="D55" s="41">
        <v>500</v>
      </c>
      <c r="E55" s="41"/>
      <c r="F55" s="40"/>
    </row>
    <row r="56" spans="1:6" x14ac:dyDescent="0.25">
      <c r="A56" s="18" t="s">
        <v>64</v>
      </c>
      <c r="B56" s="41">
        <v>2218.63</v>
      </c>
      <c r="C56" s="41">
        <v>1200</v>
      </c>
      <c r="D56" s="41">
        <v>950</v>
      </c>
      <c r="E56" s="41"/>
      <c r="F56" s="40"/>
    </row>
    <row r="57" spans="1:6" x14ac:dyDescent="0.25">
      <c r="A57" s="18" t="s">
        <v>65</v>
      </c>
      <c r="B57" s="41">
        <v>70.347999999999999</v>
      </c>
      <c r="C57" s="41"/>
      <c r="D57" s="41"/>
      <c r="E57" s="41"/>
      <c r="F57" s="40"/>
    </row>
    <row r="58" spans="1:6" x14ac:dyDescent="0.25">
      <c r="A58" s="18" t="s">
        <v>66</v>
      </c>
      <c r="B58" s="41">
        <v>15385.53348</v>
      </c>
      <c r="C58" s="41">
        <v>5030</v>
      </c>
      <c r="D58" s="41"/>
      <c r="E58" s="41"/>
      <c r="F58" s="40"/>
    </row>
    <row r="59" spans="1:6" ht="27.6" x14ac:dyDescent="0.25">
      <c r="A59" s="18" t="s">
        <v>67</v>
      </c>
      <c r="B59" s="41">
        <v>190.96383</v>
      </c>
      <c r="C59" s="41">
        <v>146.66961000000001</v>
      </c>
      <c r="D59" s="41">
        <v>44.294220000000003</v>
      </c>
      <c r="E59" s="41"/>
      <c r="F59" s="40"/>
    </row>
    <row r="60" spans="1:6" x14ac:dyDescent="0.25">
      <c r="A60" s="18" t="s">
        <v>68</v>
      </c>
      <c r="B60" s="41">
        <v>3723.5284999999999</v>
      </c>
      <c r="C60" s="41"/>
      <c r="D60" s="41"/>
      <c r="E60" s="41"/>
      <c r="F60" s="40"/>
    </row>
    <row r="61" spans="1:6" x14ac:dyDescent="0.25">
      <c r="A61" s="18" t="s">
        <v>69</v>
      </c>
      <c r="B61" s="41">
        <v>1025.1212</v>
      </c>
      <c r="C61" s="41">
        <v>470.00054</v>
      </c>
      <c r="D61" s="41">
        <v>345</v>
      </c>
      <c r="E61" s="41"/>
      <c r="F61" s="40"/>
    </row>
    <row r="62" spans="1:6" x14ac:dyDescent="0.25">
      <c r="A62" s="18" t="s">
        <v>70</v>
      </c>
      <c r="B62" s="41">
        <v>152.19200000000001</v>
      </c>
      <c r="C62" s="41">
        <v>21.2</v>
      </c>
      <c r="D62" s="41">
        <v>5.86</v>
      </c>
      <c r="E62" s="41"/>
      <c r="F62" s="40"/>
    </row>
    <row r="63" spans="1:6" ht="27.6" x14ac:dyDescent="0.25">
      <c r="A63" s="18" t="s">
        <v>71</v>
      </c>
      <c r="B63" s="41">
        <v>469.71168</v>
      </c>
      <c r="C63" s="41"/>
      <c r="D63" s="41"/>
      <c r="E63" s="41">
        <v>86.749529999999993</v>
      </c>
      <c r="F63" s="40"/>
    </row>
    <row r="64" spans="1:6" ht="27.6" x14ac:dyDescent="0.25">
      <c r="A64" s="18" t="s">
        <v>72</v>
      </c>
      <c r="B64" s="41">
        <v>106.922</v>
      </c>
      <c r="C64" s="41"/>
      <c r="D64" s="41"/>
      <c r="E64" s="41"/>
      <c r="F64" s="40"/>
    </row>
    <row r="65" spans="1:6" ht="27.6" x14ac:dyDescent="0.25">
      <c r="A65" s="18" t="s">
        <v>73</v>
      </c>
      <c r="B65" s="41">
        <v>859.41200000000003</v>
      </c>
      <c r="C65" s="41"/>
      <c r="D65" s="41"/>
      <c r="E65" s="41"/>
      <c r="F65" s="40"/>
    </row>
    <row r="66" spans="1:6" ht="27.6" x14ac:dyDescent="0.25">
      <c r="A66" s="18" t="s">
        <v>74</v>
      </c>
      <c r="B66" s="41">
        <v>5607.7947599999998</v>
      </c>
      <c r="C66" s="41">
        <v>3670</v>
      </c>
      <c r="D66" s="41"/>
      <c r="E66" s="41">
        <v>594.04600000000005</v>
      </c>
      <c r="F66" s="40"/>
    </row>
    <row r="67" spans="1:6" x14ac:dyDescent="0.25">
      <c r="A67" s="19" t="s">
        <v>75</v>
      </c>
      <c r="B67" s="42">
        <f>SUM(B39:B66)</f>
        <v>1159662.3230399997</v>
      </c>
      <c r="C67" s="64">
        <f t="shared" ref="C67:E67" si="0">SUM(C39:C66)</f>
        <v>43999.225049999994</v>
      </c>
      <c r="D67" s="64">
        <f t="shared" si="0"/>
        <v>4372.7902199999999</v>
      </c>
      <c r="E67" s="64">
        <f t="shared" si="0"/>
        <v>76317.759940000004</v>
      </c>
      <c r="F67" s="40"/>
    </row>
    <row r="68" spans="1:6" x14ac:dyDescent="0.25">
      <c r="B68" s="40"/>
      <c r="C68" s="40"/>
      <c r="D68" s="40"/>
      <c r="E68" s="40"/>
    </row>
  </sheetData>
  <mergeCells count="35">
    <mergeCell ref="A32:D32"/>
    <mergeCell ref="A33:D33"/>
    <mergeCell ref="A34:D34"/>
    <mergeCell ref="A10:D10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:E1"/>
    <mergeCell ref="A2:E2"/>
    <mergeCell ref="A5:D5"/>
    <mergeCell ref="A35:D35"/>
    <mergeCell ref="A37:A38"/>
    <mergeCell ref="B37:B38"/>
    <mergeCell ref="C37:E37"/>
    <mergeCell ref="A7:D7"/>
    <mergeCell ref="A8:D8"/>
    <mergeCell ref="A9:D9"/>
    <mergeCell ref="A11:D11"/>
    <mergeCell ref="A12:D12"/>
    <mergeCell ref="A13:D13"/>
    <mergeCell ref="A14:D14"/>
    <mergeCell ref="A15:D15"/>
    <mergeCell ref="A16:D16"/>
  </mergeCells>
  <pageMargins left="0.70866141732283472" right="0.41" top="0.35" bottom="0.38" header="0.31496062992125984" footer="0.2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view="pageBreakPreview" zoomScaleNormal="100" zoomScaleSheetLayoutView="100" workbookViewId="0">
      <selection activeCell="N20" sqref="N20"/>
    </sheetView>
  </sheetViews>
  <sheetFormatPr defaultColWidth="8.77734375" defaultRowHeight="13.8" x14ac:dyDescent="0.25"/>
  <cols>
    <col min="1" max="1" width="38.21875" style="30" customWidth="1"/>
    <col min="2" max="2" width="13.21875" style="30" customWidth="1"/>
    <col min="3" max="3" width="10.5546875" style="30" customWidth="1"/>
    <col min="4" max="4" width="13.44140625" style="30" customWidth="1"/>
    <col min="5" max="5" width="13.21875" style="30" customWidth="1"/>
    <col min="6" max="6" width="13.77734375" style="30" customWidth="1"/>
    <col min="7" max="7" width="13.109375" style="30" customWidth="1"/>
    <col min="8" max="8" width="13.5546875" style="30" customWidth="1"/>
    <col min="9" max="9" width="13.109375" style="30" customWidth="1"/>
    <col min="10" max="10" width="12.77734375" style="30" customWidth="1"/>
    <col min="11" max="11" width="11" style="30" customWidth="1"/>
    <col min="12" max="12" width="13.21875" style="30" customWidth="1"/>
    <col min="13" max="13" width="13.44140625" style="30" customWidth="1"/>
    <col min="14" max="14" width="13.109375" style="30" customWidth="1"/>
    <col min="15" max="15" width="12.88671875" style="30" customWidth="1"/>
    <col min="16" max="16" width="11.88671875" style="30" customWidth="1"/>
    <col min="17" max="16384" width="8.77734375" style="30"/>
  </cols>
  <sheetData>
    <row r="1" spans="1:20" s="27" customFormat="1" ht="15.6" x14ac:dyDescent="0.3">
      <c r="A1" s="26" t="s">
        <v>46</v>
      </c>
      <c r="C1" s="28" t="s">
        <v>13</v>
      </c>
    </row>
    <row r="2" spans="1:20" x14ac:dyDescent="0.25">
      <c r="A2" s="29" t="str">
        <f>TEXT(EndData2,"[$-FC19]ДД.ММ.ГГГ")</f>
        <v>23.04.2021</v>
      </c>
      <c r="B2" s="29">
        <f>A2+1</f>
        <v>44310</v>
      </c>
      <c r="C2" s="25" t="str">
        <f>TEXT(B2,"[$-FC19]ДД.ММ.ГГГ")</f>
        <v>24.04.2021</v>
      </c>
      <c r="P2" s="31" t="s">
        <v>12</v>
      </c>
    </row>
    <row r="3" spans="1:20" ht="51.75" customHeight="1" x14ac:dyDescent="0.25">
      <c r="A3" s="22" t="s">
        <v>15</v>
      </c>
      <c r="B3" s="32" t="s">
        <v>16</v>
      </c>
      <c r="C3" s="33" t="s">
        <v>17</v>
      </c>
      <c r="D3" s="33" t="s">
        <v>18</v>
      </c>
      <c r="E3" s="33" t="s">
        <v>19</v>
      </c>
      <c r="F3" s="33" t="s">
        <v>20</v>
      </c>
      <c r="G3" s="33" t="s">
        <v>21</v>
      </c>
      <c r="H3" s="33" t="s">
        <v>22</v>
      </c>
      <c r="I3" s="33" t="s">
        <v>23</v>
      </c>
      <c r="J3" s="33" t="s">
        <v>24</v>
      </c>
      <c r="K3" s="33" t="s">
        <v>25</v>
      </c>
      <c r="L3" s="33" t="s">
        <v>26</v>
      </c>
      <c r="M3" s="33" t="s">
        <v>27</v>
      </c>
      <c r="N3" s="33" t="s">
        <v>28</v>
      </c>
      <c r="O3" s="33" t="s">
        <v>29</v>
      </c>
      <c r="P3" s="34" t="s">
        <v>11</v>
      </c>
    </row>
    <row r="4" spans="1:20" ht="26.4" x14ac:dyDescent="0.25">
      <c r="A4" s="20" t="s">
        <v>31</v>
      </c>
      <c r="B4" s="23"/>
      <c r="C4" s="23"/>
      <c r="D4" s="23"/>
      <c r="E4" s="23"/>
      <c r="F4" s="23"/>
      <c r="G4" s="23"/>
      <c r="H4" s="23">
        <v>10000</v>
      </c>
      <c r="I4" s="23"/>
      <c r="J4" s="23"/>
      <c r="K4" s="23"/>
      <c r="L4" s="23"/>
      <c r="M4" s="23"/>
      <c r="N4" s="23"/>
      <c r="O4" s="23"/>
      <c r="P4" s="43">
        <f>SUM(B4:O4)</f>
        <v>10000</v>
      </c>
      <c r="Q4" s="31"/>
      <c r="R4" s="31"/>
      <c r="S4" s="31"/>
      <c r="T4" s="31"/>
    </row>
    <row r="5" spans="1:20" ht="92.4" customHeight="1" x14ac:dyDescent="0.25">
      <c r="A5" s="20" t="s">
        <v>32</v>
      </c>
      <c r="B5" s="23">
        <v>251.09</v>
      </c>
      <c r="C5" s="23">
        <v>500</v>
      </c>
      <c r="D5" s="23">
        <v>75.96678</v>
      </c>
      <c r="E5" s="23"/>
      <c r="F5" s="23"/>
      <c r="G5" s="23">
        <v>50</v>
      </c>
      <c r="H5" s="23">
        <v>468.2</v>
      </c>
      <c r="I5" s="23">
        <v>107.63</v>
      </c>
      <c r="J5" s="23"/>
      <c r="K5" s="23">
        <v>644.37400000000002</v>
      </c>
      <c r="L5" s="23"/>
      <c r="M5" s="23"/>
      <c r="N5" s="23"/>
      <c r="O5" s="23"/>
      <c r="P5" s="65">
        <f t="shared" ref="P5:P17" si="0">SUM(B5:O5)</f>
        <v>2097.2607799999996</v>
      </c>
      <c r="Q5" s="31"/>
      <c r="R5" s="31"/>
      <c r="S5" s="31"/>
      <c r="T5" s="31"/>
    </row>
    <row r="6" spans="1:20" ht="52.8" x14ac:dyDescent="0.25">
      <c r="A6" s="20" t="s">
        <v>33</v>
      </c>
      <c r="B6" s="23"/>
      <c r="C6" s="23">
        <v>40.233789999999999</v>
      </c>
      <c r="D6" s="23"/>
      <c r="E6" s="23">
        <v>74.721729999999994</v>
      </c>
      <c r="F6" s="23"/>
      <c r="G6" s="23"/>
      <c r="H6" s="23">
        <v>2.984</v>
      </c>
      <c r="I6" s="23"/>
      <c r="J6" s="23"/>
      <c r="K6" s="23"/>
      <c r="L6" s="23"/>
      <c r="M6" s="23"/>
      <c r="N6" s="23"/>
      <c r="O6" s="23"/>
      <c r="P6" s="65">
        <f t="shared" si="0"/>
        <v>117.93951999999999</v>
      </c>
      <c r="Q6" s="31"/>
      <c r="R6" s="31"/>
      <c r="S6" s="31"/>
      <c r="T6" s="31"/>
    </row>
    <row r="7" spans="1:20" ht="158.4" x14ac:dyDescent="0.25">
      <c r="A7" s="20" t="s">
        <v>34</v>
      </c>
      <c r="B7" s="23">
        <v>102962.73255</v>
      </c>
      <c r="C7" s="23"/>
      <c r="D7" s="23"/>
      <c r="E7" s="23">
        <v>485.8</v>
      </c>
      <c r="F7" s="23">
        <v>3764.5</v>
      </c>
      <c r="G7" s="23"/>
      <c r="H7" s="23">
        <v>67</v>
      </c>
      <c r="I7" s="23"/>
      <c r="J7" s="23">
        <v>10000</v>
      </c>
      <c r="K7" s="23">
        <v>4919.6540000000005</v>
      </c>
      <c r="L7" s="23"/>
      <c r="M7" s="23">
        <v>33200</v>
      </c>
      <c r="N7" s="23">
        <v>9280</v>
      </c>
      <c r="O7" s="23">
        <v>5351.84</v>
      </c>
      <c r="P7" s="65">
        <f t="shared" si="0"/>
        <v>170031.52654999998</v>
      </c>
      <c r="Q7" s="31"/>
      <c r="R7" s="31"/>
      <c r="S7" s="31"/>
      <c r="T7" s="31"/>
    </row>
    <row r="8" spans="1:20" ht="92.4" x14ac:dyDescent="0.25">
      <c r="A8" s="20" t="s">
        <v>35</v>
      </c>
      <c r="B8" s="23"/>
      <c r="C8" s="23"/>
      <c r="D8" s="23"/>
      <c r="E8" s="23">
        <v>2000</v>
      </c>
      <c r="F8" s="23">
        <v>500</v>
      </c>
      <c r="G8" s="23"/>
      <c r="H8" s="23"/>
      <c r="I8" s="23"/>
      <c r="J8" s="23"/>
      <c r="K8" s="23">
        <v>850</v>
      </c>
      <c r="L8" s="23">
        <v>1200</v>
      </c>
      <c r="M8" s="23">
        <v>3100</v>
      </c>
      <c r="N8" s="23"/>
      <c r="O8" s="23"/>
      <c r="P8" s="65">
        <f t="shared" si="0"/>
        <v>7650</v>
      </c>
      <c r="Q8" s="31"/>
      <c r="R8" s="31"/>
      <c r="S8" s="31"/>
      <c r="T8" s="31"/>
    </row>
    <row r="9" spans="1:20" ht="106.8" customHeight="1" x14ac:dyDescent="0.25">
      <c r="A9" s="20" t="s">
        <v>36</v>
      </c>
      <c r="B9" s="23"/>
      <c r="C9" s="23"/>
      <c r="D9" s="23"/>
      <c r="E9" s="23"/>
      <c r="F9" s="23">
        <v>115</v>
      </c>
      <c r="G9" s="23"/>
      <c r="H9" s="23"/>
      <c r="I9" s="23"/>
      <c r="J9" s="23"/>
      <c r="K9" s="23"/>
      <c r="L9" s="23"/>
      <c r="M9" s="23">
        <v>530</v>
      </c>
      <c r="N9" s="23"/>
      <c r="O9" s="23">
        <v>427.30200000000002</v>
      </c>
      <c r="P9" s="65">
        <f t="shared" si="0"/>
        <v>1072.3020000000001</v>
      </c>
      <c r="Q9" s="31"/>
      <c r="R9" s="31"/>
      <c r="S9" s="31"/>
      <c r="T9" s="31"/>
    </row>
    <row r="10" spans="1:20" ht="118.8" x14ac:dyDescent="0.25">
      <c r="A10" s="20" t="s">
        <v>37</v>
      </c>
      <c r="B10" s="23">
        <v>51270.627999999997</v>
      </c>
      <c r="C10" s="23"/>
      <c r="D10" s="23"/>
      <c r="E10" s="23"/>
      <c r="F10" s="23">
        <v>532.86</v>
      </c>
      <c r="G10" s="23"/>
      <c r="H10" s="23"/>
      <c r="I10" s="23">
        <v>764</v>
      </c>
      <c r="J10" s="23">
        <v>11845</v>
      </c>
      <c r="K10" s="23">
        <v>2495.52</v>
      </c>
      <c r="L10" s="23"/>
      <c r="M10" s="23">
        <v>9100</v>
      </c>
      <c r="N10" s="23">
        <v>3100</v>
      </c>
      <c r="O10" s="23">
        <v>1351.8054999999999</v>
      </c>
      <c r="P10" s="65">
        <f t="shared" si="0"/>
        <v>80459.813500000004</v>
      </c>
      <c r="Q10" s="31"/>
      <c r="R10" s="31"/>
      <c r="S10" s="31"/>
      <c r="T10" s="31"/>
    </row>
    <row r="11" spans="1:20" ht="55.8" customHeight="1" x14ac:dyDescent="0.25">
      <c r="A11" s="20" t="s">
        <v>38</v>
      </c>
      <c r="B11" s="23">
        <v>475.57603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65">
        <f t="shared" si="0"/>
        <v>475.57603</v>
      </c>
      <c r="Q11" s="31"/>
      <c r="R11" s="31"/>
      <c r="S11" s="31"/>
      <c r="T11" s="31"/>
    </row>
    <row r="12" spans="1:20" ht="92.4" x14ac:dyDescent="0.25">
      <c r="A12" s="20" t="s">
        <v>39</v>
      </c>
      <c r="B12" s="23"/>
      <c r="C12" s="23"/>
      <c r="D12" s="23"/>
      <c r="E12" s="23"/>
      <c r="F12" s="23">
        <v>59</v>
      </c>
      <c r="G12" s="23"/>
      <c r="H12" s="23">
        <v>14</v>
      </c>
      <c r="I12" s="23"/>
      <c r="J12" s="23">
        <v>373.2</v>
      </c>
      <c r="K12" s="23">
        <v>65.165999999999997</v>
      </c>
      <c r="L12" s="23"/>
      <c r="M12" s="23"/>
      <c r="N12" s="23">
        <v>110</v>
      </c>
      <c r="O12" s="23"/>
      <c r="P12" s="65">
        <f t="shared" si="0"/>
        <v>621.36599999999999</v>
      </c>
      <c r="Q12" s="31"/>
      <c r="R12" s="31"/>
      <c r="S12" s="31"/>
      <c r="T12" s="31"/>
    </row>
    <row r="13" spans="1:20" ht="79.2" x14ac:dyDescent="0.25">
      <c r="A13" s="20" t="s">
        <v>40</v>
      </c>
      <c r="B13" s="23">
        <v>386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>
        <v>22.5</v>
      </c>
      <c r="O13" s="23"/>
      <c r="P13" s="65">
        <f t="shared" si="0"/>
        <v>408.5</v>
      </c>
      <c r="Q13" s="31"/>
      <c r="R13" s="31"/>
      <c r="S13" s="31"/>
      <c r="T13" s="31"/>
    </row>
    <row r="14" spans="1:20" ht="79.2" x14ac:dyDescent="0.25">
      <c r="A14" s="20" t="s">
        <v>41</v>
      </c>
      <c r="B14" s="23"/>
      <c r="C14" s="23">
        <v>30520.799999999999</v>
      </c>
      <c r="D14" s="23"/>
      <c r="E14" s="23"/>
      <c r="F14" s="23"/>
      <c r="G14" s="23"/>
      <c r="H14" s="23"/>
      <c r="I14" s="23"/>
      <c r="J14" s="23"/>
      <c r="K14" s="23">
        <v>54</v>
      </c>
      <c r="L14" s="23"/>
      <c r="M14" s="23"/>
      <c r="N14" s="23"/>
      <c r="O14" s="23"/>
      <c r="P14" s="65">
        <f t="shared" si="0"/>
        <v>30574.799999999999</v>
      </c>
      <c r="Q14" s="31"/>
      <c r="R14" s="31"/>
      <c r="S14" s="31"/>
      <c r="T14" s="31"/>
    </row>
    <row r="15" spans="1:20" ht="26.4" x14ac:dyDescent="0.25">
      <c r="A15" s="20" t="s">
        <v>42</v>
      </c>
      <c r="B15" s="23"/>
      <c r="C15" s="23">
        <v>4474.1390000000001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65">
        <f t="shared" si="0"/>
        <v>4474.1390000000001</v>
      </c>
      <c r="Q15" s="31"/>
      <c r="R15" s="31"/>
      <c r="S15" s="31"/>
      <c r="T15" s="31"/>
    </row>
    <row r="16" spans="1:20" ht="18" customHeight="1" x14ac:dyDescent="0.25">
      <c r="A16" s="20" t="s">
        <v>43</v>
      </c>
      <c r="B16" s="23"/>
      <c r="C16" s="23">
        <v>208.74072000000001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65">
        <f t="shared" si="0"/>
        <v>208.74072000000001</v>
      </c>
      <c r="Q16" s="31"/>
      <c r="R16" s="31"/>
      <c r="S16" s="31"/>
      <c r="T16" s="31"/>
    </row>
    <row r="17" spans="1:20" ht="53.4" customHeight="1" x14ac:dyDescent="0.25">
      <c r="A17" s="20" t="s">
        <v>44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v>205</v>
      </c>
      <c r="O17" s="23"/>
      <c r="P17" s="65">
        <f t="shared" si="0"/>
        <v>205</v>
      </c>
      <c r="Q17" s="31"/>
      <c r="R17" s="31"/>
      <c r="S17" s="31"/>
      <c r="T17" s="31"/>
    </row>
    <row r="18" spans="1:20" x14ac:dyDescent="0.25">
      <c r="A18" s="21" t="s">
        <v>45</v>
      </c>
      <c r="B18" s="24">
        <f>SUM(B4:B17)</f>
        <v>155346.02658000001</v>
      </c>
      <c r="C18" s="63">
        <f t="shared" ref="C18:P18" si="1">SUM(C4:C17)</f>
        <v>35743.913509999998</v>
      </c>
      <c r="D18" s="63">
        <f t="shared" si="1"/>
        <v>75.96678</v>
      </c>
      <c r="E18" s="63">
        <f t="shared" si="1"/>
        <v>2560.5217299999999</v>
      </c>
      <c r="F18" s="63">
        <f t="shared" si="1"/>
        <v>4971.3599999999997</v>
      </c>
      <c r="G18" s="63">
        <f t="shared" si="1"/>
        <v>50</v>
      </c>
      <c r="H18" s="63">
        <f t="shared" si="1"/>
        <v>10552.184000000001</v>
      </c>
      <c r="I18" s="63">
        <f t="shared" si="1"/>
        <v>871.63</v>
      </c>
      <c r="J18" s="63">
        <f t="shared" si="1"/>
        <v>22218.2</v>
      </c>
      <c r="K18" s="63">
        <f t="shared" si="1"/>
        <v>9028.7139999999999</v>
      </c>
      <c r="L18" s="63">
        <f t="shared" si="1"/>
        <v>1200</v>
      </c>
      <c r="M18" s="63">
        <f t="shared" si="1"/>
        <v>45930</v>
      </c>
      <c r="N18" s="63">
        <f t="shared" si="1"/>
        <v>12717.5</v>
      </c>
      <c r="O18" s="63">
        <f t="shared" si="1"/>
        <v>7130.9475000000002</v>
      </c>
      <c r="P18" s="63">
        <f t="shared" si="1"/>
        <v>308396.96409999998</v>
      </c>
      <c r="Q18" s="39"/>
      <c r="R18" s="39"/>
      <c r="S18" s="39"/>
      <c r="T18" s="39"/>
    </row>
    <row r="19" spans="1:20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20" x14ac:dyDescent="0.25">
      <c r="A20" s="35" t="s">
        <v>30</v>
      </c>
      <c r="B20" s="44">
        <f>Учреждения!B67+'Муниципальные районы'!P18</f>
        <v>1468059.2871399997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20" ht="32.25" customHeight="1" x14ac:dyDescent="0.25">
      <c r="A21" s="35" t="s">
        <v>78</v>
      </c>
      <c r="B21" s="44">
        <v>872654.4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</sheetData>
  <pageMargins left="0.23622047244094491" right="0.23622047244094491" top="0.34" bottom="0.27559055118110237" header="0.19685039370078741" footer="0.15748031496062992"/>
  <pageSetup paperSize="9" scale="62" fitToHeight="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2021-04-29T04:02:52Z</dcterms:modified>
</cp:coreProperties>
</file>