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Учреждения!$49:$50</definedName>
    <definedName name="_xlnm.Print_Area" localSheetId="1">'Муниципальные районы'!$A$1:$P$18</definedName>
    <definedName name="_xlnm.Print_Area" localSheetId="0">Учреждения!$A$1:$E$85</definedName>
  </definedNames>
  <calcPr calcId="162913"/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B14" i="2"/>
  <c r="P14" i="2" l="1"/>
  <c r="B16" i="2" l="1"/>
  <c r="E47" i="1" s="1"/>
  <c r="E8" i="1" s="1"/>
  <c r="E9" i="1" l="1"/>
  <c r="A2" i="2" l="1"/>
  <c r="B2" i="2" s="1"/>
  <c r="C2" i="2" s="1"/>
  <c r="A1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<sst xmlns="http://schemas.openxmlformats.org/spreadsheetml/2006/main" count="115" uniqueCount="114">
  <si>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</si>
  <si>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</si>
  <si>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</si>
  <si>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</si>
  <si>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</si>
  <si>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</si>
  <si>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</si>
  <si>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</si>
  <si>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</si>
  <si>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</si>
  <si>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</si>
  <si>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</si>
  <si>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</si>
  <si>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</si>
  <si>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</si>
  <si>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</si>
  <si>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</si>
  <si>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</si>
  <si>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</si>
  <si>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</si>
  <si>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</si>
  <si>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</si>
  <si>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</si>
  <si>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</si>
  <si>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</si>
  <si>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</si>
  <si>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</si>
  <si>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</si>
  <si>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</si>
  <si>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</si>
  <si>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</si>
  <si>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</si>
  <si>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</si>
  <si>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</si>
  <si>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</si>
  <si>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</si>
  <si>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Строительство и реконструкция (модернизация) объектов питьевого водоснабжения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</si>
  <si>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</si>
  <si>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программ формирования современной городской среды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</si>
  <si>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</si>
  <si>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</si>
  <si>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28.05.2021</t>
  </si>
  <si>
    <t>Законодательное Собрание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</si>
  <si>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</si>
  <si>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</si>
  <si>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</si>
  <si>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</si>
  <si>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</si>
  <si>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</si>
  <si>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</si>
  <si>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</si>
  <si>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</si>
  <si>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</si>
  <si>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</si>
  <si>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</si>
  <si>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</si>
  <si>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</si>
  <si>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</si>
  <si>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</si>
  <si>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</si>
  <si>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</si>
  <si>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</si>
  <si>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</si>
  <si>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</si>
  <si>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</si>
  <si>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</si>
  <si>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</si>
  <si>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</si>
  <si>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</si>
  <si>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</si>
  <si>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</si>
  <si>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</si>
  <si>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</si>
  <si>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</si>
  <si>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</si>
  <si>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24.05.2021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</si>
  <si>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</si>
  <si>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(Трубопровод водоснабжения протяженностью 12 км в городе Вилючинске Камчатского края, Качатский край)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</si>
  <si>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(Канализационный коллектор протяженностью 1,218 км с канализационной станцией и очистными сооружениями в жилом районе Рыбачий города Вилючинска Камчатского края, Камчатский край)</t>
  </si>
  <si>
    <t>Субсидии на создание новых мест в общеобразовательных организациях ("Здание. Общеобразовательная школа по проспекту Рыбаков в. Петропавловск-Камчатский", Камчатский край, г. Петропавловск-Камчатский, проспект Рыбаков)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</si>
  <si>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в жилом районе Рыбачий г.Вилючинска, Камчатский край, г.Вилючинск)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</si>
  <si>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</si>
  <si>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</si>
  <si>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</si>
  <si>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</si>
  <si>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</si>
  <si>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на осуществление первичного воинского учета на территориях, где отсутствуют военные комиссариаты</t>
  </si>
  <si>
    <t>Субвенции на осуществление отдельных полномочий в области лесных отношений</t>
  </si>
  <si>
    <t>Субсидии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</si>
  <si>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на создание системы долговременного ухода за гражданами пожилого возраста и инвалидами</t>
  </si>
  <si>
    <t>Субсидии в целях развития паллиативной медицинской помощи</t>
  </si>
  <si>
    <t>Иные межбюджетные трансферты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</si>
  <si>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</si>
  <si>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</si>
  <si>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</si>
  <si>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</si>
  <si>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</si>
  <si>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</si>
  <si>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 (Оснащение и переоснащение медицинских организаций оборудованием)</t>
  </si>
  <si>
    <t>Субсидии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</si>
  <si>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Субвенции на 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</si>
  <si>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</si>
  <si>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</si>
  <si>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Субсидия на реализацию дополнительных мероприятий в сфере занятости населения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</si>
  <si>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</si>
  <si>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Субсидии на реализацию программ формирования современной городской среды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</si>
  <si>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</si>
  <si>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(объекты культурного наследия)</t>
  </si>
  <si>
    <t>Единая субвенция бюджетам субъектов Российской Федерации и бюджету г. Байконура (охрана и использование охотничьих ресурсов)</t>
  </si>
  <si>
    <t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</si>
  <si>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</si>
  <si>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Прочие безвозмездные поступления в бюджеты субъектов Российской Федерации</t>
  </si>
  <si>
    <t>Всего расходов</t>
  </si>
  <si>
    <t>Субсидии на 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(Физкультурно-оздоровительный комплекс с плавательным бассейном в г.Петропавловске-Камчатском, Камчатский край, г. Петропавловск-Камчатский, ул. Океанская)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</si>
</sst>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view="pageBreakPreview" topLeftCell="A64" zoomScaleNormal="100" zoomScaleSheetLayoutView="100" workbookViewId="0">
      <selection activeCell="A13" sqref="A13:XFD13"/>
    </sheetView>
  </sheetViews>
  <sheetFormatPr defaultColWidth="8.77734375" defaultRowHeight="13.8" x14ac:dyDescent="0.25"/>
  <cols>
    <col min="1" max="1" width="69.21875" style="30" customWidth="1"/>
    <col min="2" max="2" width="13.77734375" style="30" customWidth="1"/>
    <col min="3" max="4" width="14.44140625" style="30" customWidth="1"/>
    <col min="5" max="5" width="12.44140625" style="30" customWidth="1"/>
    <col min="6" max="6" width="12.5546875" style="30" customWidth="1"/>
    <col min="7" max="7" width="16" style="30" bestFit="1" customWidth="1"/>
    <col min="8" max="8" width="8.77734375" style="30"/>
    <col min="9" max="9" width="10.21875" style="30" bestFit="1" customWidth="1"/>
    <col min="10" max="16384" width="8.77734375" style="30"/>
  </cols>
  <sheetData>
    <row r="1" spans="1:9" ht="15.6" x14ac:dyDescent="0.3">
      <c r="A1" s="45" t="s">
        <v>0</v>
      </c>
      <c r="B1" s="45"/>
      <c r="C1" s="45"/>
      <c r="D1" s="45"/>
      <c r="E1" s="45"/>
      <c r="F1" s="36" t="s">
        <v>75</v>
      </c>
      <c r="G1" s="37" t="str">
        <f>TEXT(F1,"[$-FC19]ДД ММММ")</f>
        <v>24 мая</v>
      </c>
      <c r="H1" s="37" t="str">
        <f>TEXT(F1,"[$-FC19]ДД.ММ.ГГГ \г")</f>
        <v>24.05.2021 г</v>
      </c>
    </row>
    <row r="2" spans="1:9" ht="15.6" x14ac:dyDescent="0.3">
      <c r="A2" s="45" t="str">
        <f>CONCATENATE("с ",G1," по ",G2,"ода")</f>
        <v>с 24 мая по 28 мая 2021 года</v>
      </c>
      <c r="B2" s="45"/>
      <c r="C2" s="45"/>
      <c r="D2" s="45"/>
      <c r="E2" s="45"/>
      <c r="F2" s="36" t="s">
        <v>41</v>
      </c>
      <c r="G2" s="37" t="str">
        <f>TEXT(F2,"[$-FC19]ДД ММММ ГГГ \г")</f>
        <v>28 мая 2021 г</v>
      </c>
      <c r="H2" s="37" t="str">
        <f>TEXT(F2,"[$-FC19]ДД.ММ.ГГГ \г")</f>
        <v>28.05.2021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24.05.2021 г.</v>
      </c>
      <c r="B5" s="47"/>
      <c r="C5" s="47"/>
      <c r="D5" s="48"/>
      <c r="E5" s="44">
        <v>538957.5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5" t="s">
        <v>2</v>
      </c>
      <c r="B7" s="56"/>
      <c r="C7" s="56"/>
      <c r="D7" s="56"/>
      <c r="E7" s="12"/>
    </row>
    <row r="8" spans="1:9" x14ac:dyDescent="0.25">
      <c r="A8" s="50" t="s">
        <v>3</v>
      </c>
      <c r="B8" s="56"/>
      <c r="C8" s="56"/>
      <c r="D8" s="56"/>
      <c r="E8" s="8">
        <f>E47-E9</f>
        <v>385323.24732000032</v>
      </c>
    </row>
    <row r="9" spans="1:9" x14ac:dyDescent="0.25">
      <c r="A9" s="57" t="s">
        <v>4</v>
      </c>
      <c r="B9" s="56"/>
      <c r="C9" s="56"/>
      <c r="D9" s="56"/>
      <c r="E9" s="13">
        <f>SUM(E10:E46)</f>
        <v>1388939.9000000001</v>
      </c>
    </row>
    <row r="10" spans="1:9" ht="29.4" customHeight="1" x14ac:dyDescent="0.25">
      <c r="A10" s="58" t="s">
        <v>109</v>
      </c>
      <c r="B10" s="59"/>
      <c r="C10" s="59"/>
      <c r="D10" s="60"/>
      <c r="E10" s="13">
        <v>956.4</v>
      </c>
    </row>
    <row r="11" spans="1:9" ht="43.8" customHeight="1" x14ac:dyDescent="0.25">
      <c r="A11" s="58" t="s">
        <v>76</v>
      </c>
      <c r="B11" s="59"/>
      <c r="C11" s="59"/>
      <c r="D11" s="60"/>
      <c r="E11" s="13">
        <v>3895.6</v>
      </c>
    </row>
    <row r="12" spans="1:9" ht="56.4" customHeight="1" x14ac:dyDescent="0.25">
      <c r="A12" s="58" t="s">
        <v>77</v>
      </c>
      <c r="B12" s="59"/>
      <c r="C12" s="59"/>
      <c r="D12" s="60"/>
      <c r="E12" s="13">
        <v>15334.7</v>
      </c>
    </row>
    <row r="13" spans="1:9" ht="44.4" customHeight="1" x14ac:dyDescent="0.25">
      <c r="A13" s="58" t="s">
        <v>113</v>
      </c>
      <c r="B13" s="59"/>
      <c r="C13" s="59"/>
      <c r="D13" s="60"/>
      <c r="E13" s="13">
        <v>12926.3</v>
      </c>
    </row>
    <row r="14" spans="1:9" ht="68.400000000000006" customHeight="1" x14ac:dyDescent="0.25">
      <c r="A14" s="58" t="s">
        <v>78</v>
      </c>
      <c r="B14" s="59"/>
      <c r="C14" s="59"/>
      <c r="D14" s="60"/>
      <c r="E14" s="13">
        <v>37146.199999999997</v>
      </c>
    </row>
    <row r="15" spans="1:9" ht="30.6" customHeight="1" x14ac:dyDescent="0.25">
      <c r="A15" s="58" t="s">
        <v>79</v>
      </c>
      <c r="B15" s="59"/>
      <c r="C15" s="59"/>
      <c r="D15" s="60"/>
      <c r="E15" s="13">
        <v>28639.3</v>
      </c>
    </row>
    <row r="16" spans="1:9" ht="44.4" customHeight="1" x14ac:dyDescent="0.25">
      <c r="A16" s="58" t="s">
        <v>80</v>
      </c>
      <c r="B16" s="59"/>
      <c r="C16" s="59"/>
      <c r="D16" s="60"/>
      <c r="E16" s="13">
        <v>29307.8</v>
      </c>
    </row>
    <row r="17" spans="1:5" x14ac:dyDescent="0.25">
      <c r="A17" s="58" t="s">
        <v>81</v>
      </c>
      <c r="B17" s="59"/>
      <c r="C17" s="59"/>
      <c r="D17" s="60"/>
      <c r="E17" s="13">
        <v>3660.6</v>
      </c>
    </row>
    <row r="18" spans="1:5" ht="44.4" customHeight="1" x14ac:dyDescent="0.25">
      <c r="A18" s="58" t="s">
        <v>82</v>
      </c>
      <c r="B18" s="59"/>
      <c r="C18" s="59"/>
      <c r="D18" s="60"/>
      <c r="E18" s="13">
        <v>1348.2</v>
      </c>
    </row>
    <row r="19" spans="1:5" ht="30.6" customHeight="1" x14ac:dyDescent="0.25">
      <c r="A19" s="58" t="s">
        <v>83</v>
      </c>
      <c r="B19" s="59"/>
      <c r="C19" s="59"/>
      <c r="D19" s="60"/>
      <c r="E19" s="13">
        <v>1900</v>
      </c>
    </row>
    <row r="20" spans="1:5" ht="40.200000000000003" customHeight="1" x14ac:dyDescent="0.25">
      <c r="A20" s="58" t="s">
        <v>84</v>
      </c>
      <c r="B20" s="59"/>
      <c r="C20" s="59"/>
      <c r="D20" s="60"/>
      <c r="E20" s="13">
        <v>27.7</v>
      </c>
    </row>
    <row r="21" spans="1:5" ht="29.4" customHeight="1" x14ac:dyDescent="0.25">
      <c r="A21" s="58" t="s">
        <v>85</v>
      </c>
      <c r="B21" s="59"/>
      <c r="C21" s="59"/>
      <c r="D21" s="60"/>
      <c r="E21" s="13">
        <v>153.9</v>
      </c>
    </row>
    <row r="22" spans="1:5" ht="13.8" customHeight="1" x14ac:dyDescent="0.25">
      <c r="A22" s="58" t="s">
        <v>86</v>
      </c>
      <c r="B22" s="59"/>
      <c r="C22" s="59"/>
      <c r="D22" s="60"/>
      <c r="E22" s="13">
        <v>624.70000000000005</v>
      </c>
    </row>
    <row r="23" spans="1:5" x14ac:dyDescent="0.25">
      <c r="A23" s="58" t="s">
        <v>87</v>
      </c>
      <c r="B23" s="59"/>
      <c r="C23" s="59"/>
      <c r="D23" s="60"/>
      <c r="E23" s="13">
        <v>3686.3</v>
      </c>
    </row>
    <row r="24" spans="1:5" ht="42.6" customHeight="1" x14ac:dyDescent="0.25">
      <c r="A24" s="58" t="s">
        <v>88</v>
      </c>
      <c r="B24" s="59"/>
      <c r="C24" s="59"/>
      <c r="D24" s="60"/>
      <c r="E24" s="13">
        <v>3800</v>
      </c>
    </row>
    <row r="25" spans="1:5" x14ac:dyDescent="0.25">
      <c r="A25" s="58" t="s">
        <v>89</v>
      </c>
      <c r="B25" s="59"/>
      <c r="C25" s="59"/>
      <c r="D25" s="60"/>
      <c r="E25" s="13">
        <v>19.8</v>
      </c>
    </row>
    <row r="26" spans="1:5" x14ac:dyDescent="0.25">
      <c r="A26" s="58" t="s">
        <v>90</v>
      </c>
      <c r="B26" s="59"/>
      <c r="C26" s="59"/>
      <c r="D26" s="60"/>
      <c r="E26" s="13">
        <v>92.2</v>
      </c>
    </row>
    <row r="27" spans="1:5" ht="82.8" customHeight="1" x14ac:dyDescent="0.25">
      <c r="A27" s="58" t="s">
        <v>91</v>
      </c>
      <c r="B27" s="59"/>
      <c r="C27" s="59"/>
      <c r="D27" s="60"/>
      <c r="E27" s="13">
        <v>255.7</v>
      </c>
    </row>
    <row r="28" spans="1:5" ht="16.8" customHeight="1" x14ac:dyDescent="0.25">
      <c r="A28" s="58" t="s">
        <v>92</v>
      </c>
      <c r="B28" s="59"/>
      <c r="C28" s="59"/>
      <c r="D28" s="60"/>
      <c r="E28" s="13">
        <v>2494.6999999999998</v>
      </c>
    </row>
    <row r="29" spans="1:5" ht="30" customHeight="1" x14ac:dyDescent="0.25">
      <c r="A29" s="58" t="s">
        <v>93</v>
      </c>
      <c r="B29" s="59"/>
      <c r="C29" s="59"/>
      <c r="D29" s="60"/>
      <c r="E29" s="13">
        <v>90.7</v>
      </c>
    </row>
    <row r="30" spans="1:5" ht="29.4" customHeight="1" x14ac:dyDescent="0.25">
      <c r="A30" s="58" t="s">
        <v>94</v>
      </c>
      <c r="B30" s="59"/>
      <c r="C30" s="59"/>
      <c r="D30" s="60"/>
      <c r="E30" s="13">
        <v>3515.4</v>
      </c>
    </row>
    <row r="31" spans="1:5" x14ac:dyDescent="0.25">
      <c r="A31" s="58" t="s">
        <v>95</v>
      </c>
      <c r="B31" s="59"/>
      <c r="C31" s="59"/>
      <c r="D31" s="60"/>
      <c r="E31" s="13">
        <v>22251.1</v>
      </c>
    </row>
    <row r="32" spans="1:5" ht="28.2" customHeight="1" x14ac:dyDescent="0.25">
      <c r="A32" s="58" t="s">
        <v>96</v>
      </c>
      <c r="B32" s="59"/>
      <c r="C32" s="59"/>
      <c r="D32" s="60"/>
      <c r="E32" s="13">
        <v>40061.300000000003</v>
      </c>
    </row>
    <row r="33" spans="1:5" ht="28.2" customHeight="1" x14ac:dyDescent="0.25">
      <c r="A33" s="58" t="s">
        <v>97</v>
      </c>
      <c r="B33" s="59"/>
      <c r="C33" s="59"/>
      <c r="D33" s="60"/>
      <c r="E33" s="13">
        <v>1738.5</v>
      </c>
    </row>
    <row r="34" spans="1:5" ht="40.799999999999997" customHeight="1" x14ac:dyDescent="0.25">
      <c r="A34" s="58" t="s">
        <v>98</v>
      </c>
      <c r="B34" s="59"/>
      <c r="C34" s="59"/>
      <c r="D34" s="60"/>
      <c r="E34" s="13">
        <v>13547.2</v>
      </c>
    </row>
    <row r="35" spans="1:5" ht="29.4" customHeight="1" x14ac:dyDescent="0.25">
      <c r="A35" s="58" t="s">
        <v>99</v>
      </c>
      <c r="B35" s="59"/>
      <c r="C35" s="59"/>
      <c r="D35" s="60"/>
      <c r="E35" s="13">
        <v>76.400000000000006</v>
      </c>
    </row>
    <row r="36" spans="1:5" ht="38.4" customHeight="1" x14ac:dyDescent="0.25">
      <c r="A36" s="58" t="s">
        <v>100</v>
      </c>
      <c r="B36" s="59"/>
      <c r="C36" s="59"/>
      <c r="D36" s="60"/>
      <c r="E36" s="13">
        <v>3998</v>
      </c>
    </row>
    <row r="37" spans="1:5" ht="27.6" customHeight="1" x14ac:dyDescent="0.25">
      <c r="A37" s="58" t="s">
        <v>101</v>
      </c>
      <c r="B37" s="59"/>
      <c r="C37" s="59"/>
      <c r="D37" s="60"/>
      <c r="E37" s="13">
        <v>2665.1</v>
      </c>
    </row>
    <row r="38" spans="1:5" ht="42" customHeight="1" x14ac:dyDescent="0.25">
      <c r="A38" s="58" t="s">
        <v>102</v>
      </c>
      <c r="B38" s="59"/>
      <c r="C38" s="59"/>
      <c r="D38" s="60"/>
      <c r="E38" s="13">
        <v>9077.1</v>
      </c>
    </row>
    <row r="39" spans="1:5" x14ac:dyDescent="0.25">
      <c r="A39" s="58" t="s">
        <v>103</v>
      </c>
      <c r="B39" s="59"/>
      <c r="C39" s="59"/>
      <c r="D39" s="60"/>
      <c r="E39" s="13">
        <v>3232.7</v>
      </c>
    </row>
    <row r="40" spans="1:5" ht="27" customHeight="1" x14ac:dyDescent="0.25">
      <c r="A40" s="58" t="s">
        <v>104</v>
      </c>
      <c r="B40" s="59"/>
      <c r="C40" s="59"/>
      <c r="D40" s="60"/>
      <c r="E40" s="13">
        <v>596.4</v>
      </c>
    </row>
    <row r="41" spans="1:5" x14ac:dyDescent="0.25">
      <c r="A41" s="58" t="s">
        <v>105</v>
      </c>
      <c r="B41" s="59"/>
      <c r="C41" s="59"/>
      <c r="D41" s="60"/>
      <c r="E41" s="13">
        <v>1256.2</v>
      </c>
    </row>
    <row r="42" spans="1:5" ht="27" customHeight="1" x14ac:dyDescent="0.25">
      <c r="A42" s="58" t="s">
        <v>106</v>
      </c>
      <c r="B42" s="59"/>
      <c r="C42" s="59"/>
      <c r="D42" s="60"/>
      <c r="E42" s="13">
        <v>1568.7</v>
      </c>
    </row>
    <row r="43" spans="1:5" ht="15" customHeight="1" x14ac:dyDescent="0.25">
      <c r="A43" s="58" t="s">
        <v>107</v>
      </c>
      <c r="B43" s="59"/>
      <c r="C43" s="59"/>
      <c r="D43" s="60"/>
      <c r="E43" s="13">
        <v>27.1</v>
      </c>
    </row>
    <row r="44" spans="1:5" ht="27" customHeight="1" x14ac:dyDescent="0.25">
      <c r="A44" s="58" t="s">
        <v>108</v>
      </c>
      <c r="B44" s="59"/>
      <c r="C44" s="59"/>
      <c r="D44" s="60"/>
      <c r="E44" s="13">
        <v>442.9</v>
      </c>
    </row>
    <row r="45" spans="1:5" ht="54.6" customHeight="1" x14ac:dyDescent="0.25">
      <c r="A45" s="58" t="s">
        <v>110</v>
      </c>
      <c r="B45" s="59"/>
      <c r="C45" s="59"/>
      <c r="D45" s="60"/>
      <c r="E45" s="13">
        <v>247269</v>
      </c>
    </row>
    <row r="46" spans="1:5" x14ac:dyDescent="0.25">
      <c r="A46" s="58" t="s">
        <v>111</v>
      </c>
      <c r="B46" s="59"/>
      <c r="C46" s="59"/>
      <c r="D46" s="60"/>
      <c r="E46" s="13">
        <v>891256</v>
      </c>
    </row>
    <row r="47" spans="1:5" x14ac:dyDescent="0.25">
      <c r="A47" s="49" t="s">
        <v>5</v>
      </c>
      <c r="B47" s="50"/>
      <c r="C47" s="50"/>
      <c r="D47" s="50"/>
      <c r="E47" s="12">
        <f>'Муниципальные районы'!B17+'Муниципальные районы'!B16-Учреждения!E5</f>
        <v>1774263.1473200005</v>
      </c>
    </row>
    <row r="48" spans="1:5" x14ac:dyDescent="0.25">
      <c r="A48" s="14"/>
      <c r="B48" s="15"/>
      <c r="C48" s="15"/>
      <c r="D48" s="6"/>
      <c r="E48" s="16"/>
    </row>
    <row r="49" spans="1:6" x14ac:dyDescent="0.25">
      <c r="A49" s="51" t="s">
        <v>14</v>
      </c>
      <c r="B49" s="53" t="s">
        <v>6</v>
      </c>
      <c r="C49" s="54" t="s">
        <v>7</v>
      </c>
      <c r="D49" s="54"/>
      <c r="E49" s="54"/>
    </row>
    <row r="50" spans="1:6" ht="82.8" x14ac:dyDescent="0.25">
      <c r="A50" s="52"/>
      <c r="B50" s="53"/>
      <c r="C50" s="17" t="s">
        <v>8</v>
      </c>
      <c r="D50" s="17" t="s">
        <v>9</v>
      </c>
      <c r="E50" s="17" t="s">
        <v>10</v>
      </c>
    </row>
    <row r="51" spans="1:6" x14ac:dyDescent="0.25">
      <c r="A51" s="18" t="s">
        <v>42</v>
      </c>
      <c r="B51" s="41">
        <v>11478.12277</v>
      </c>
      <c r="C51" s="41">
        <v>7210.6748799999996</v>
      </c>
      <c r="D51" s="41">
        <v>3916.2155400000001</v>
      </c>
      <c r="E51" s="41"/>
      <c r="F51" s="40"/>
    </row>
    <row r="52" spans="1:6" x14ac:dyDescent="0.25">
      <c r="A52" s="18" t="s">
        <v>43</v>
      </c>
      <c r="B52" s="41">
        <v>3550</v>
      </c>
      <c r="C52" s="41">
        <v>2800</v>
      </c>
      <c r="D52" s="41"/>
      <c r="E52" s="41"/>
      <c r="F52" s="40"/>
    </row>
    <row r="53" spans="1:6" x14ac:dyDescent="0.25">
      <c r="A53" s="18" t="s">
        <v>44</v>
      </c>
      <c r="B53" s="41">
        <v>15636.960489999999</v>
      </c>
      <c r="C53" s="41">
        <v>12680.873320000001</v>
      </c>
      <c r="D53" s="41">
        <v>1990.5587499999999</v>
      </c>
      <c r="E53" s="41">
        <v>106.50060000000001</v>
      </c>
      <c r="F53" s="40"/>
    </row>
    <row r="54" spans="1:6" ht="27.6" x14ac:dyDescent="0.25">
      <c r="A54" s="18" t="s">
        <v>45</v>
      </c>
      <c r="B54" s="41">
        <v>8706.2781200000009</v>
      </c>
      <c r="C54" s="41">
        <v>462.66041999999999</v>
      </c>
      <c r="D54" s="41"/>
      <c r="E54" s="41"/>
      <c r="F54" s="40"/>
    </row>
    <row r="55" spans="1:6" x14ac:dyDescent="0.25">
      <c r="A55" s="18" t="s">
        <v>46</v>
      </c>
      <c r="B55" s="41">
        <v>964.35107000000005</v>
      </c>
      <c r="C55" s="41">
        <v>237.93595999999999</v>
      </c>
      <c r="D55" s="41"/>
      <c r="E55" s="41"/>
      <c r="F55" s="40"/>
    </row>
    <row r="56" spans="1:6" x14ac:dyDescent="0.25">
      <c r="A56" s="18" t="s">
        <v>47</v>
      </c>
      <c r="B56" s="41">
        <v>950</v>
      </c>
      <c r="C56" s="41">
        <v>750</v>
      </c>
      <c r="D56" s="41"/>
      <c r="E56" s="41"/>
      <c r="F56" s="40"/>
    </row>
    <row r="57" spans="1:6" ht="27.6" x14ac:dyDescent="0.25">
      <c r="A57" s="18" t="s">
        <v>48</v>
      </c>
      <c r="B57" s="41">
        <v>99239.228279999996</v>
      </c>
      <c r="C57" s="41">
        <v>3000</v>
      </c>
      <c r="D57" s="41">
        <v>750</v>
      </c>
      <c r="E57" s="41"/>
      <c r="F57" s="40"/>
    </row>
    <row r="58" spans="1:6" x14ac:dyDescent="0.25">
      <c r="A58" s="18" t="s">
        <v>49</v>
      </c>
      <c r="B58" s="41">
        <v>4851.7190000000001</v>
      </c>
      <c r="C58" s="41">
        <v>2526.7190000000001</v>
      </c>
      <c r="D58" s="41">
        <v>2300</v>
      </c>
      <c r="E58" s="41"/>
      <c r="F58" s="40"/>
    </row>
    <row r="59" spans="1:6" x14ac:dyDescent="0.25">
      <c r="A59" s="18" t="s">
        <v>50</v>
      </c>
      <c r="B59" s="41">
        <v>124427.14489</v>
      </c>
      <c r="C59" s="41"/>
      <c r="D59" s="41"/>
      <c r="E59" s="41">
        <v>8000</v>
      </c>
      <c r="F59" s="40"/>
    </row>
    <row r="60" spans="1:6" x14ac:dyDescent="0.25">
      <c r="A60" s="18" t="s">
        <v>51</v>
      </c>
      <c r="B60" s="41">
        <v>31996.454549999999</v>
      </c>
      <c r="C60" s="41">
        <v>3646.8262199999999</v>
      </c>
      <c r="D60" s="41">
        <v>2008.53087</v>
      </c>
      <c r="E60" s="41">
        <v>938.16729999999995</v>
      </c>
      <c r="F60" s="40"/>
    </row>
    <row r="61" spans="1:6" x14ac:dyDescent="0.25">
      <c r="A61" s="18" t="s">
        <v>52</v>
      </c>
      <c r="B61" s="41">
        <v>67339.369869999995</v>
      </c>
      <c r="C61" s="41">
        <v>-568.02481999999998</v>
      </c>
      <c r="D61" s="41"/>
      <c r="E61" s="41">
        <v>7916.6949199999999</v>
      </c>
      <c r="F61" s="40"/>
    </row>
    <row r="62" spans="1:6" ht="27.6" x14ac:dyDescent="0.25">
      <c r="A62" s="18" t="s">
        <v>53</v>
      </c>
      <c r="B62" s="41">
        <v>14473.54523</v>
      </c>
      <c r="C62" s="41">
        <v>5632</v>
      </c>
      <c r="D62" s="41">
        <v>2312.8649999999998</v>
      </c>
      <c r="E62" s="41">
        <v>3395</v>
      </c>
      <c r="F62" s="40"/>
    </row>
    <row r="63" spans="1:6" x14ac:dyDescent="0.25">
      <c r="A63" s="18" t="s">
        <v>54</v>
      </c>
      <c r="B63" s="41">
        <v>7286.4370399999998</v>
      </c>
      <c r="C63" s="41">
        <v>532</v>
      </c>
      <c r="D63" s="41"/>
      <c r="E63" s="41"/>
      <c r="F63" s="40"/>
    </row>
    <row r="64" spans="1:6" x14ac:dyDescent="0.25">
      <c r="A64" s="18" t="s">
        <v>55</v>
      </c>
      <c r="B64" s="41">
        <v>6274.7528300000004</v>
      </c>
      <c r="C64" s="41">
        <v>3800</v>
      </c>
      <c r="D64" s="41"/>
      <c r="E64" s="41"/>
      <c r="F64" s="40"/>
    </row>
    <row r="65" spans="1:6" x14ac:dyDescent="0.25">
      <c r="A65" s="18" t="s">
        <v>56</v>
      </c>
      <c r="B65" s="41">
        <v>3618.8420000000001</v>
      </c>
      <c r="C65" s="41">
        <v>600</v>
      </c>
      <c r="D65" s="41"/>
      <c r="E65" s="41"/>
      <c r="F65" s="40"/>
    </row>
    <row r="66" spans="1:6" x14ac:dyDescent="0.25">
      <c r="A66" s="18" t="s">
        <v>57</v>
      </c>
      <c r="B66" s="41">
        <v>13036.42</v>
      </c>
      <c r="C66" s="41">
        <v>3180</v>
      </c>
      <c r="D66" s="41">
        <v>1571</v>
      </c>
      <c r="E66" s="41"/>
      <c r="F66" s="40"/>
    </row>
    <row r="67" spans="1:6" x14ac:dyDescent="0.25">
      <c r="A67" s="18" t="s">
        <v>58</v>
      </c>
      <c r="B67" s="41">
        <v>6504.6118399999996</v>
      </c>
      <c r="C67" s="41">
        <v>4167.4800599999999</v>
      </c>
      <c r="D67" s="41">
        <v>1648.7171599999999</v>
      </c>
      <c r="E67" s="41">
        <v>-13.798999999999999</v>
      </c>
      <c r="F67" s="40"/>
    </row>
    <row r="68" spans="1:6" x14ac:dyDescent="0.25">
      <c r="A68" s="18" t="s">
        <v>59</v>
      </c>
      <c r="B68" s="41">
        <v>11.4</v>
      </c>
      <c r="C68" s="41"/>
      <c r="D68" s="41"/>
      <c r="E68" s="41"/>
      <c r="F68" s="40"/>
    </row>
    <row r="69" spans="1:6" x14ac:dyDescent="0.25">
      <c r="A69" s="18" t="s">
        <v>60</v>
      </c>
      <c r="B69" s="41">
        <v>36255.313000000002</v>
      </c>
      <c r="C69" s="41"/>
      <c r="D69" s="41"/>
      <c r="E69" s="41"/>
      <c r="F69" s="40"/>
    </row>
    <row r="70" spans="1:6" x14ac:dyDescent="0.25">
      <c r="A70" s="18" t="s">
        <v>61</v>
      </c>
      <c r="B70" s="41">
        <v>6299.3161600000003</v>
      </c>
      <c r="C70" s="41">
        <v>1400.001</v>
      </c>
      <c r="D70" s="41">
        <v>4897</v>
      </c>
      <c r="E70" s="41"/>
      <c r="F70" s="40"/>
    </row>
    <row r="71" spans="1:6" x14ac:dyDescent="0.25">
      <c r="A71" s="18" t="s">
        <v>62</v>
      </c>
      <c r="B71" s="41">
        <v>990.1</v>
      </c>
      <c r="C71" s="41">
        <v>320</v>
      </c>
      <c r="D71" s="41">
        <v>545</v>
      </c>
      <c r="E71" s="41"/>
      <c r="F71" s="40"/>
    </row>
    <row r="72" spans="1:6" x14ac:dyDescent="0.25">
      <c r="A72" s="18" t="s">
        <v>63</v>
      </c>
      <c r="B72" s="41">
        <v>2020.08</v>
      </c>
      <c r="C72" s="41">
        <v>1200</v>
      </c>
      <c r="D72" s="41">
        <v>820</v>
      </c>
      <c r="E72" s="41"/>
      <c r="F72" s="40"/>
    </row>
    <row r="73" spans="1:6" x14ac:dyDescent="0.25">
      <c r="A73" s="18" t="s">
        <v>64</v>
      </c>
      <c r="B73" s="41">
        <v>66.288219999999995</v>
      </c>
      <c r="C73" s="41">
        <v>66.288219999999995</v>
      </c>
      <c r="D73" s="41"/>
      <c r="E73" s="41"/>
      <c r="F73" s="40"/>
    </row>
    <row r="74" spans="1:6" x14ac:dyDescent="0.25">
      <c r="A74" s="18" t="s">
        <v>65</v>
      </c>
      <c r="B74" s="41">
        <v>893806.15075000003</v>
      </c>
      <c r="C74" s="41">
        <v>2455</v>
      </c>
      <c r="D74" s="41"/>
      <c r="E74" s="41"/>
      <c r="F74" s="40"/>
    </row>
    <row r="75" spans="1:6" x14ac:dyDescent="0.25">
      <c r="A75" s="18" t="s">
        <v>66</v>
      </c>
      <c r="B75" s="41">
        <v>1498.4090000000001</v>
      </c>
      <c r="C75" s="41"/>
      <c r="D75" s="41"/>
      <c r="E75" s="41"/>
      <c r="F75" s="40"/>
    </row>
    <row r="76" spans="1:6" x14ac:dyDescent="0.25">
      <c r="A76" s="18" t="s">
        <v>67</v>
      </c>
      <c r="B76" s="41">
        <v>1676.5898199999999</v>
      </c>
      <c r="C76" s="41">
        <v>1346.0486599999999</v>
      </c>
      <c r="D76" s="41">
        <v>-2.1469399999999998</v>
      </c>
      <c r="E76" s="41"/>
      <c r="F76" s="40"/>
    </row>
    <row r="77" spans="1:6" x14ac:dyDescent="0.25">
      <c r="A77" s="18" t="s">
        <v>68</v>
      </c>
      <c r="B77" s="41">
        <v>360</v>
      </c>
      <c r="C77" s="41">
        <v>300</v>
      </c>
      <c r="D77" s="41"/>
      <c r="E77" s="41"/>
      <c r="F77" s="40"/>
    </row>
    <row r="78" spans="1:6" x14ac:dyDescent="0.25">
      <c r="A78" s="18" t="s">
        <v>69</v>
      </c>
      <c r="B78" s="41">
        <v>499.01375999999999</v>
      </c>
      <c r="C78" s="41">
        <v>288.88362999999998</v>
      </c>
      <c r="D78" s="41">
        <v>97.285129999999995</v>
      </c>
      <c r="E78" s="41"/>
      <c r="F78" s="40"/>
    </row>
    <row r="79" spans="1:6" ht="27.6" x14ac:dyDescent="0.25">
      <c r="A79" s="18" t="s">
        <v>70</v>
      </c>
      <c r="B79" s="41">
        <v>4341.1746000000003</v>
      </c>
      <c r="C79" s="41">
        <v>2537.2539200000001</v>
      </c>
      <c r="D79" s="41">
        <v>1644.39193</v>
      </c>
      <c r="E79" s="41">
        <v>82.618600000000001</v>
      </c>
      <c r="F79" s="40"/>
    </row>
    <row r="80" spans="1:6" ht="27.6" x14ac:dyDescent="0.25">
      <c r="A80" s="18" t="s">
        <v>71</v>
      </c>
      <c r="B80" s="41">
        <v>145</v>
      </c>
      <c r="C80" s="41"/>
      <c r="D80" s="41"/>
      <c r="E80" s="41"/>
      <c r="F80" s="40"/>
    </row>
    <row r="81" spans="1:6" ht="27.6" x14ac:dyDescent="0.25">
      <c r="A81" s="18" t="s">
        <v>72</v>
      </c>
      <c r="B81" s="41">
        <v>1752.8462999999999</v>
      </c>
      <c r="C81" s="41"/>
      <c r="D81" s="41"/>
      <c r="E81" s="41"/>
      <c r="F81" s="40"/>
    </row>
    <row r="82" spans="1:6" ht="27.6" x14ac:dyDescent="0.25">
      <c r="A82" s="18" t="s">
        <v>73</v>
      </c>
      <c r="B82" s="41">
        <v>4724.3460400000004</v>
      </c>
      <c r="C82" s="41">
        <v>1576.2750000000001</v>
      </c>
      <c r="D82" s="41">
        <v>1490.75</v>
      </c>
      <c r="E82" s="41"/>
      <c r="F82" s="40"/>
    </row>
    <row r="83" spans="1:6" x14ac:dyDescent="0.25">
      <c r="A83" s="19" t="s">
        <v>74</v>
      </c>
      <c r="B83" s="42">
        <v>1374780.26563</v>
      </c>
      <c r="C83" s="42">
        <v>62148.895470000003</v>
      </c>
      <c r="D83" s="42">
        <v>25990.167440000001</v>
      </c>
      <c r="E83" s="42">
        <v>20425.182420000001</v>
      </c>
      <c r="F83" s="40"/>
    </row>
    <row r="84" spans="1:6" x14ac:dyDescent="0.25">
      <c r="B84" s="40"/>
      <c r="C84" s="40"/>
      <c r="D84" s="40"/>
      <c r="E84" s="40"/>
    </row>
  </sheetData>
  <mergeCells count="47">
    <mergeCell ref="A46:D46"/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47:D47"/>
    <mergeCell ref="A49:A50"/>
    <mergeCell ref="B49:B50"/>
    <mergeCell ref="C49:E49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32" bottom="0.35" header="0.31496062992125984" footer="0.2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view="pageBreakPreview" topLeftCell="A8" zoomScaleNormal="100" zoomScaleSheetLayoutView="100" workbookViewId="0">
      <selection activeCell="A4" sqref="A4:XFD13"/>
    </sheetView>
  </sheetViews>
  <sheetFormatPr defaultColWidth="8.77734375" defaultRowHeight="13.8" x14ac:dyDescent="0.25"/>
  <cols>
    <col min="1" max="1" width="44.5546875" style="30" customWidth="1"/>
    <col min="2" max="2" width="13.21875" style="30" customWidth="1"/>
    <col min="3" max="3" width="13" style="30" customWidth="1"/>
    <col min="4" max="4" width="14.44140625" style="30" customWidth="1"/>
    <col min="5" max="5" width="13.21875" style="30" customWidth="1"/>
    <col min="6" max="6" width="13.44140625" style="30" customWidth="1"/>
    <col min="7" max="7" width="14" style="30" customWidth="1"/>
    <col min="8" max="8" width="13.77734375" style="30" customWidth="1"/>
    <col min="9" max="10" width="12.77734375" style="30" customWidth="1"/>
    <col min="11" max="11" width="11" style="30" customWidth="1"/>
    <col min="12" max="12" width="14.44140625" style="30" customWidth="1"/>
    <col min="13" max="13" width="14" style="30" customWidth="1"/>
    <col min="14" max="14" width="12.88671875" style="30" customWidth="1"/>
    <col min="15" max="15" width="14.44140625" style="30" customWidth="1"/>
    <col min="16" max="16" width="12.77734375" style="30" customWidth="1"/>
    <col min="17" max="16384" width="8.77734375" style="30"/>
  </cols>
  <sheetData>
    <row r="1" spans="1:20" s="27" customFormat="1" ht="15.6" x14ac:dyDescent="0.3">
      <c r="A1" s="26" t="s">
        <v>41</v>
      </c>
      <c r="C1" s="28" t="s">
        <v>13</v>
      </c>
    </row>
    <row r="2" spans="1:20" x14ac:dyDescent="0.25">
      <c r="A2" s="29" t="str">
        <f>TEXT(EndData2,"[$-FC19]ДД.ММ.ГГГ")</f>
        <v>28.05.2021</v>
      </c>
      <c r="B2" s="29">
        <f>A2+1</f>
        <v>44345</v>
      </c>
      <c r="C2" s="25" t="str">
        <f>TEXT(B2,"[$-FC19]ДД.ММ.ГГГ")</f>
        <v>29.05.2021</v>
      </c>
      <c r="P2" s="31" t="s">
        <v>12</v>
      </c>
    </row>
    <row r="3" spans="1:20" ht="51.75" customHeight="1" x14ac:dyDescent="0.25">
      <c r="A3" s="22" t="s">
        <v>15</v>
      </c>
      <c r="B3" s="32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34" t="s">
        <v>11</v>
      </c>
    </row>
    <row r="4" spans="1:20" ht="26.4" x14ac:dyDescent="0.25">
      <c r="A4" s="20" t="s">
        <v>30</v>
      </c>
      <c r="B4" s="23"/>
      <c r="C4" s="23"/>
      <c r="D4" s="23">
        <v>565.15003999999999</v>
      </c>
      <c r="E4" s="23"/>
      <c r="F4" s="23"/>
      <c r="G4" s="23">
        <v>3000</v>
      </c>
      <c r="H4" s="23"/>
      <c r="I4" s="23"/>
      <c r="J4" s="23"/>
      <c r="K4" s="23"/>
      <c r="L4" s="23"/>
      <c r="M4" s="23"/>
      <c r="N4" s="23"/>
      <c r="O4" s="23"/>
      <c r="P4" s="43">
        <f>SUM(B4:O4)</f>
        <v>3565.15004</v>
      </c>
      <c r="Q4" s="31"/>
      <c r="R4" s="31"/>
      <c r="S4" s="31"/>
      <c r="T4" s="31"/>
    </row>
    <row r="5" spans="1:20" ht="79.2" x14ac:dyDescent="0.25">
      <c r="A5" s="20" t="s">
        <v>31</v>
      </c>
      <c r="B5" s="23"/>
      <c r="C5" s="23"/>
      <c r="D5" s="23"/>
      <c r="E5" s="23">
        <v>150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43">
        <f t="shared" ref="P5:P13" si="0">SUM(B5:O5)</f>
        <v>150</v>
      </c>
      <c r="Q5" s="31"/>
      <c r="R5" s="31"/>
      <c r="S5" s="31"/>
      <c r="T5" s="31"/>
    </row>
    <row r="6" spans="1:20" ht="132" x14ac:dyDescent="0.25">
      <c r="A6" s="20" t="s">
        <v>32</v>
      </c>
      <c r="B6" s="23">
        <v>47330.481339999998</v>
      </c>
      <c r="C6" s="23">
        <v>56500</v>
      </c>
      <c r="D6" s="23"/>
      <c r="E6" s="23"/>
      <c r="F6" s="23"/>
      <c r="G6" s="23"/>
      <c r="H6" s="23"/>
      <c r="I6" s="23"/>
      <c r="J6" s="23"/>
      <c r="K6" s="23">
        <v>14381.339</v>
      </c>
      <c r="L6" s="23"/>
      <c r="M6" s="23"/>
      <c r="N6" s="23">
        <v>38200</v>
      </c>
      <c r="O6" s="23"/>
      <c r="P6" s="43">
        <f t="shared" si="0"/>
        <v>156411.82034000001</v>
      </c>
      <c r="Q6" s="31"/>
      <c r="R6" s="31"/>
      <c r="S6" s="31"/>
      <c r="T6" s="31"/>
    </row>
    <row r="7" spans="1:20" ht="92.4" x14ac:dyDescent="0.25">
      <c r="A7" s="20" t="s">
        <v>33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>
        <v>695.75</v>
      </c>
      <c r="O7" s="23"/>
      <c r="P7" s="43">
        <f t="shared" si="0"/>
        <v>695.75</v>
      </c>
      <c r="Q7" s="31"/>
      <c r="R7" s="31"/>
      <c r="S7" s="31"/>
      <c r="T7" s="31"/>
    </row>
    <row r="8" spans="1:20" ht="105.6" x14ac:dyDescent="0.25">
      <c r="A8" s="20" t="s">
        <v>34</v>
      </c>
      <c r="B8" s="23">
        <v>64185.655749999998</v>
      </c>
      <c r="C8" s="23"/>
      <c r="D8" s="23"/>
      <c r="E8" s="23"/>
      <c r="F8" s="23"/>
      <c r="G8" s="23"/>
      <c r="H8" s="23"/>
      <c r="I8" s="23"/>
      <c r="J8" s="23"/>
      <c r="K8" s="23">
        <v>2180</v>
      </c>
      <c r="L8" s="23"/>
      <c r="M8" s="23"/>
      <c r="N8" s="23">
        <v>13595</v>
      </c>
      <c r="O8" s="23"/>
      <c r="P8" s="43">
        <f t="shared" si="0"/>
        <v>79960.655750000005</v>
      </c>
      <c r="Q8" s="31"/>
      <c r="R8" s="31"/>
      <c r="S8" s="31"/>
      <c r="T8" s="31"/>
    </row>
    <row r="9" spans="1:20" ht="79.2" x14ac:dyDescent="0.25">
      <c r="A9" s="20" t="s">
        <v>35</v>
      </c>
      <c r="B9" s="23"/>
      <c r="C9" s="23"/>
      <c r="D9" s="23"/>
      <c r="E9" s="23"/>
      <c r="F9" s="23"/>
      <c r="G9" s="23"/>
      <c r="H9" s="23"/>
      <c r="I9" s="23"/>
      <c r="J9" s="23"/>
      <c r="K9" s="23">
        <v>243.66499999999999</v>
      </c>
      <c r="L9" s="23"/>
      <c r="M9" s="23"/>
      <c r="N9" s="23">
        <v>410</v>
      </c>
      <c r="O9" s="23"/>
      <c r="P9" s="43">
        <f t="shared" si="0"/>
        <v>653.66499999999996</v>
      </c>
      <c r="Q9" s="31"/>
      <c r="R9" s="31"/>
      <c r="S9" s="31"/>
      <c r="T9" s="31"/>
    </row>
    <row r="10" spans="1:20" ht="26.4" x14ac:dyDescent="0.25">
      <c r="A10" s="20" t="s">
        <v>36</v>
      </c>
      <c r="B10" s="23"/>
      <c r="C10" s="23"/>
      <c r="D10" s="23"/>
      <c r="E10" s="23"/>
      <c r="F10" s="23"/>
      <c r="G10" s="23"/>
      <c r="H10" s="23"/>
      <c r="I10" s="23"/>
      <c r="J10" s="23"/>
      <c r="K10" s="23">
        <v>405.41311999999999</v>
      </c>
      <c r="L10" s="23"/>
      <c r="M10" s="23"/>
      <c r="N10" s="23"/>
      <c r="O10" s="23"/>
      <c r="P10" s="43">
        <f t="shared" si="0"/>
        <v>405.41311999999999</v>
      </c>
      <c r="Q10" s="31"/>
      <c r="R10" s="31"/>
      <c r="S10" s="31"/>
      <c r="T10" s="31"/>
    </row>
    <row r="11" spans="1:20" ht="39.6" x14ac:dyDescent="0.25">
      <c r="A11" s="20" t="s">
        <v>37</v>
      </c>
      <c r="B11" s="23">
        <v>730.57866000000001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43">
        <f t="shared" si="0"/>
        <v>730.57866000000001</v>
      </c>
      <c r="Q11" s="31"/>
      <c r="R11" s="31"/>
      <c r="S11" s="31"/>
      <c r="T11" s="31"/>
    </row>
    <row r="12" spans="1:20" ht="26.4" x14ac:dyDescent="0.25">
      <c r="A12" s="20" t="s">
        <v>38</v>
      </c>
      <c r="B12" s="23">
        <v>146.53810999999999</v>
      </c>
      <c r="C12" s="23"/>
      <c r="D12" s="23"/>
      <c r="E12" s="23"/>
      <c r="F12" s="23"/>
      <c r="G12" s="23"/>
      <c r="H12" s="23"/>
      <c r="I12" s="23"/>
      <c r="J12" s="23"/>
      <c r="K12" s="23">
        <v>17.228670000000001</v>
      </c>
      <c r="L12" s="23"/>
      <c r="M12" s="23"/>
      <c r="N12" s="23"/>
      <c r="O12" s="23"/>
      <c r="P12" s="43">
        <f t="shared" si="0"/>
        <v>163.76677999999998</v>
      </c>
      <c r="Q12" s="31"/>
      <c r="R12" s="31"/>
      <c r="S12" s="31"/>
      <c r="T12" s="31"/>
    </row>
    <row r="13" spans="1:20" ht="52.8" x14ac:dyDescent="0.25">
      <c r="A13" s="20" t="s">
        <v>39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>
        <v>364.78199999999998</v>
      </c>
      <c r="M13" s="23"/>
      <c r="N13" s="23"/>
      <c r="O13" s="23"/>
      <c r="P13" s="43">
        <f t="shared" si="0"/>
        <v>364.78199999999998</v>
      </c>
      <c r="Q13" s="31"/>
      <c r="R13" s="31"/>
      <c r="S13" s="31"/>
      <c r="T13" s="31"/>
    </row>
    <row r="14" spans="1:20" x14ac:dyDescent="0.25">
      <c r="A14" s="21" t="s">
        <v>40</v>
      </c>
      <c r="B14" s="24">
        <f>SUM(B4:B13)</f>
        <v>112393.25386</v>
      </c>
      <c r="C14" s="24">
        <f t="shared" ref="C14:P14" si="1">SUM(C4:C13)</f>
        <v>56500</v>
      </c>
      <c r="D14" s="24">
        <f t="shared" si="1"/>
        <v>565.15003999999999</v>
      </c>
      <c r="E14" s="24">
        <f t="shared" si="1"/>
        <v>150</v>
      </c>
      <c r="F14" s="24">
        <f t="shared" si="1"/>
        <v>0</v>
      </c>
      <c r="G14" s="24">
        <f t="shared" si="1"/>
        <v>3000</v>
      </c>
      <c r="H14" s="24">
        <f t="shared" si="1"/>
        <v>0</v>
      </c>
      <c r="I14" s="24">
        <f t="shared" si="1"/>
        <v>0</v>
      </c>
      <c r="J14" s="24">
        <f t="shared" si="1"/>
        <v>0</v>
      </c>
      <c r="K14" s="24">
        <f t="shared" si="1"/>
        <v>17227.645790000002</v>
      </c>
      <c r="L14" s="24">
        <f t="shared" si="1"/>
        <v>364.78199999999998</v>
      </c>
      <c r="M14" s="24">
        <f t="shared" si="1"/>
        <v>0</v>
      </c>
      <c r="N14" s="24">
        <f t="shared" si="1"/>
        <v>52900.75</v>
      </c>
      <c r="O14" s="24">
        <f t="shared" si="1"/>
        <v>0</v>
      </c>
      <c r="P14" s="24">
        <f t="shared" si="1"/>
        <v>243101.58169000005</v>
      </c>
      <c r="Q14" s="39"/>
      <c r="R14" s="39"/>
      <c r="S14" s="39"/>
      <c r="T14" s="39"/>
    </row>
    <row r="15" spans="1:20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20" x14ac:dyDescent="0.25">
      <c r="A16" s="35" t="s">
        <v>112</v>
      </c>
      <c r="B16" s="44">
        <f>P14+Учреждения!B83</f>
        <v>1617881.8473200002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32.25" customHeight="1" x14ac:dyDescent="0.25">
      <c r="A17" s="35" t="str">
        <f>CONCATENATE("Остатки бюджетных средств на ",C2,"г.")</f>
        <v>Остатки бюджетных средств на 29.05.2021г.</v>
      </c>
      <c r="B17" s="44">
        <v>695338.8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</sheetData>
  <pageMargins left="0.31" right="0.23622047244094491" top="0.19685039370078741" bottom="0.31496062992125984" header="0.15748031496062992" footer="0.15748031496062992"/>
  <pageSetup paperSize="9" scale="5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2021-06-03T04:41:29Z</dcterms:modified>
</cp:coreProperties>
</file>