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750" windowHeight="13590"/>
  </bookViews>
  <sheets>
    <sheet name="Приложение " sheetId="1" r:id="rId1"/>
  </sheets>
  <definedNames>
    <definedName name="Date">'Приложение '!$A$8</definedName>
    <definedName name="Law">'Приложение '!#REF!</definedName>
    <definedName name="TableHeaderYear1">'Приложение '!$A$11</definedName>
    <definedName name="TableHeaderYear2">'Приложение '!$A$10</definedName>
    <definedName name="TableHeaderYear3">'Приложение '!$A$9</definedName>
    <definedName name="Year">'Приложение '!$B$8</definedName>
    <definedName name="_xlnm.Print_Titles" localSheetId="0">'Приложение '!$17:$18</definedName>
    <definedName name="_xlnm.Print_Area" localSheetId="0">'Приложение '!$A$1:$C$63</definedName>
  </definedNames>
  <calcPr calcId="162913"/>
</workbook>
</file>

<file path=xl/calcChain.xml><?xml version="1.0" encoding="utf-8"?>
<calcChain xmlns="http://schemas.openxmlformats.org/spreadsheetml/2006/main">
  <c r="C38" i="1" l="1"/>
  <c r="C49" i="1" l="1"/>
  <c r="C48" i="1" s="1"/>
  <c r="C28" i="1" l="1"/>
  <c r="C26" i="1"/>
  <c r="C34" i="1" l="1"/>
  <c r="C32" i="1" s="1"/>
  <c r="C31" i="1" s="1"/>
  <c r="C52" i="1" l="1"/>
  <c r="C57" i="1" l="1"/>
  <c r="C51" i="1"/>
  <c r="C55" i="1"/>
  <c r="C54" i="1" s="1"/>
  <c r="C42" i="1" s="1"/>
  <c r="C61" i="1"/>
  <c r="C60" i="1" s="1"/>
  <c r="C59" i="1" s="1"/>
  <c r="C36" i="1"/>
  <c r="C35" i="1" s="1"/>
  <c r="C46" i="1" s="1"/>
  <c r="C27" i="1"/>
  <c r="C47" i="1" l="1"/>
  <c r="C45" i="1"/>
  <c r="C44" i="1" s="1"/>
  <c r="C43" i="1" s="1"/>
  <c r="C30" i="1"/>
  <c r="C29" i="1" s="1"/>
  <c r="C41" i="1"/>
  <c r="C40" i="1" s="1"/>
  <c r="C39" i="1" s="1"/>
  <c r="C22" i="1"/>
  <c r="C21" i="1" s="1"/>
  <c r="C25" i="1"/>
  <c r="C24" i="1" s="1"/>
  <c r="C20" i="1" l="1"/>
  <c r="C19" i="1" s="1"/>
  <c r="B8" i="1" l="1"/>
  <c r="A15" i="1" s="1"/>
</calcChain>
</file>

<file path=xl/sharedStrings.xml><?xml version="1.0" encoding="utf-8"?>
<sst xmlns="http://schemas.openxmlformats.org/spreadsheetml/2006/main" count="104" uniqueCount="101">
  <si>
    <t>к Закону Камчатского края</t>
  </si>
  <si>
    <t>тыс. рублей</t>
  </si>
  <si>
    <t>Код бюджетной классификации</t>
  </si>
  <si>
    <t>Наименование показателя</t>
  </si>
  <si>
    <t>Годовой объем</t>
  </si>
  <si>
    <t>01.01.2023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</si>
  <si>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</si>
  <si>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</si>
  <si>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</si>
  <si>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</si>
  <si>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</si>
  <si>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</si>
  <si>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</si>
  <si>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</si>
  <si>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</si>
  <si>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01 02 00 00 02 0000 710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</si>
  <si>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</si>
  <si>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</si>
  <si>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01 02 00 00 02 0000 810</t>
  </si>
  <si>
    <t>01 03 00 00 00 0000 000</t>
  </si>
  <si>
    <t>01 03 01 00 00 0000 000</t>
  </si>
  <si>
    <t>01 03 01 00 00 0000 700</t>
  </si>
  <si>
    <t>01 03 01 00 02 0000 710</t>
  </si>
  <si>
    <t>01 03 01 00 00 0000 800</t>
  </si>
  <si>
    <t>01 03 01 00 02 0000 810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</si>
  <si>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</si>
  <si>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</si>
  <si>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</si>
  <si>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</si>
  <si>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</si>
  <si>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</si>
  <si>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01 05 02 01 02 0000 510</t>
  </si>
  <si>
    <t>Увеличение прочих остатков денежных средств бюджетов субъектов Российской Федерации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</si>
  <si>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</si>
  <si>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</si>
  <si>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</si>
  <si>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</si>
  <si>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</si>
  <si>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</si>
  <si>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</si>
  <si>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</si>
  <si>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</si>
  <si>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</si>
  <si>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01 06 05 00 00 0000 500</t>
  </si>
  <si>
    <t>Предоставление бюджетных кредитов внутри страны в валюте Российской Федерации</t>
  </si>
  <si>
    <t>01 06 05 01 00 0000 500</t>
  </si>
  <si>
    <t>Предоставление бюджетных кредитов юридическим лицам в валюте Российской Федерации</t>
  </si>
  <si>
    <t>01 06 05 01 02 0000 540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</si>
  <si>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</si>
  <si>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</si>
  <si>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</si>
  <si>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</si>
  <si>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</si>
  <si>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</si>
  <si>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</si>
  <si>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02 05 00 00 00 0000 000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</si>
  <si>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</si>
  <si>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02 05 00 00 00 0000 800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</si>
  <si>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</si>
  <si>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02 05 00 00 02 0000 820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</si>
  <si>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</si>
  <si>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Источники финансирования дефицита краевого бюджета:</t>
  </si>
  <si>
    <t>01 00 00 00 00 0000 000</t>
  </si>
  <si>
    <t>Источники внутреннего финансирования дефицитов бюджетов</t>
  </si>
  <si>
    <t>02 00 00 00 00 0000 000</t>
  </si>
  <si>
    <t>Источники внешнего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</si>
  <si>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</si>
  <si>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</si>
  <si>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</si>
  <si>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</si>
  <si>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</si>
  <si>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</si>
  <si>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01 03 01 00 02 0001 710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</si>
  <si>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</si>
  <si>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</si>
  <si>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</si>
  <si>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</si>
  <si>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</si>
  <si>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</si>
  <si>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01 03 01 00 02 0001 810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</si>
  <si>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счете бюджета)</t>
  </si>
  <si>
    <t>Привлечение субъектами Российской Федерации кредитов от кредитных организаций в валюте Российской Федерации</t>
  </si>
  <si>
    <t>Погашение субъектами Российской Федерации кредитов от кредитных организаций в валюте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</si>
  <si>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</si>
  <si>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</si>
  <si>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</si>
  <si>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</si>
  <si>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"О внесении изменений в Закон Камчатского края</t>
  </si>
  <si>
    <t>"О краевом бюджете на 2023 год</t>
  </si>
  <si>
    <t>и на плановый период 2024 и 2025 годов"</t>
  </si>
  <si>
    <t xml:space="preserve">от 29.11.2022 № 155 </t>
  </si>
  <si>
    <t>"Приложение 5</t>
  </si>
  <si>
    <t>"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</si>
  <si>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</si>
  <si>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</si>
  <si>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01 06 01 00 00 0000 000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</si>
  <si>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</si>
  <si>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</si>
  <si>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01 06 01 00 02 0000 630</t>
  </si>
  <si>
    <t>Приложение 3</t>
  </si>
  <si>
    <t>от 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</si>
</sst>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96">
    <xf numFmtId="0" fontId="0" fillId="0" borderId="0"/>
    <xf numFmtId="0" fontId="3" fillId="0" borderId="0"/>
    <xf numFmtId="0" fontId="12" fillId="0" borderId="0"/>
    <xf numFmtId="166" fontId="3" fillId="0" borderId="0" applyFont="0" applyFill="0" applyBorder="0" applyAlignment="0" applyProtection="0"/>
    <xf numFmtId="0" fontId="3" fillId="0" borderId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2" borderId="0" applyNumberFormat="0" applyBorder="0" applyAlignment="0" applyProtection="0"/>
    <xf numFmtId="0" fontId="15" fillId="6" borderId="4" applyNumberFormat="0" applyAlignment="0" applyProtection="0"/>
    <xf numFmtId="0" fontId="16" fillId="13" borderId="5" applyNumberFormat="0" applyAlignment="0" applyProtection="0"/>
    <xf numFmtId="0" fontId="17" fillId="13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14" borderId="10" applyNumberFormat="0" applyAlignment="0" applyProtection="0"/>
    <xf numFmtId="0" fontId="23" fillId="0" borderId="0" applyNumberFormat="0" applyFill="0" applyBorder="0" applyAlignment="0" applyProtection="0"/>
    <xf numFmtId="0" fontId="24" fillId="15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 applyNumberFormat="0" applyBorder="0" applyAlignment="0"/>
    <xf numFmtId="0" fontId="12" fillId="0" borderId="0" applyNumberFormat="0" applyBorder="0" applyAlignment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6" borderId="11" applyNumberFormat="0" applyFont="0" applyAlignment="0" applyProtection="0"/>
    <xf numFmtId="0" fontId="12" fillId="16" borderId="11" applyNumberFormat="0" applyFont="0" applyAlignment="0" applyProtection="0"/>
    <xf numFmtId="0" fontId="3" fillId="16" borderId="11" applyNumberFormat="0" applyFont="0" applyAlignment="0" applyProtection="0"/>
    <xf numFmtId="9" fontId="13" fillId="0" borderId="0" applyFont="0" applyFill="0" applyBorder="0" applyAlignment="0" applyProtection="0"/>
    <xf numFmtId="0" fontId="27" fillId="0" borderId="12" applyNumberFormat="0" applyFill="0" applyAlignment="0" applyProtection="0"/>
    <xf numFmtId="0" fontId="30" fillId="0" borderId="0"/>
    <xf numFmtId="0" fontId="28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9" fillId="5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horizontal="centerContinuous" vertical="center" wrapText="1"/>
    </xf>
    <xf numFmtId="0" fontId="6" fillId="0" borderId="0" xfId="0" applyFont="1"/>
    <xf numFmtId="0" fontId="8" fillId="0" borderId="0" xfId="0" applyFont="1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2" borderId="0" xfId="1" applyFont="1" applyFill="1" applyAlignment="1">
      <alignment horizontal="right"/>
    </xf>
    <xf numFmtId="0" fontId="5" fillId="2" borderId="0" xfId="1" applyFont="1" applyFill="1" applyAlignment="1">
      <alignment horizontal="centerContinuous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0" xfId="0" applyNumberFormat="1" applyFont="1"/>
    <xf numFmtId="0" fontId="10" fillId="2" borderId="0" xfId="0" applyFont="1" applyFill="1" applyAlignment="1">
      <alignment horizontal="centerContinuous" vertical="center" wrapText="1"/>
    </xf>
    <xf numFmtId="164" fontId="4" fillId="0" borderId="2" xfId="0" applyNumberFormat="1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4" fillId="0" borderId="0" xfId="0" applyFont="1"/>
    <xf numFmtId="49" fontId="4" fillId="0" borderId="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32" fillId="0" borderId="0" xfId="0" applyFont="1"/>
    <xf numFmtId="164" fontId="4" fillId="0" borderId="14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33" fillId="0" borderId="2" xfId="0" applyNumberFormat="1" applyFont="1" applyBorder="1" applyAlignment="1">
      <alignment horizontal="center" vertical="center"/>
    </xf>
    <xf numFmtId="164" fontId="33" fillId="0" borderId="2" xfId="0" applyNumberFormat="1" applyFont="1" applyBorder="1" applyAlignment="1">
      <alignment horizontal="right" vertical="center"/>
    </xf>
    <xf numFmtId="164" fontId="4" fillId="3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49" fontId="9" fillId="0" borderId="2" xfId="0" applyNumberFormat="1" applyFont="1" applyBorder="1" applyAlignment="1">
      <alignment vertical="center" wrapText="1"/>
    </xf>
    <xf numFmtId="49" fontId="9" fillId="3" borderId="2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33" fillId="3" borderId="2" xfId="0" applyNumberFormat="1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164" fontId="34" fillId="0" borderId="16" xfId="0" applyNumberFormat="1" applyFont="1" applyBorder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6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 applyBorder="1" applyAlignment="1">
      <alignment horizontal="right" vertical="center"/>
    </xf>
    <xf numFmtId="0" fontId="4" fillId="0" borderId="0" xfId="0" applyFont="1"/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</cellXfs>
  <cellStyles count="96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10" xfId="22"/>
    <cellStyle name="Обычный 11" xfId="23"/>
    <cellStyle name="Обычный 12" xfId="24"/>
    <cellStyle name="Обычный 13" xfId="25"/>
    <cellStyle name="Обычный 14" xfId="26"/>
    <cellStyle name="Обычный 15" xfId="27"/>
    <cellStyle name="Обычный 16" xfId="28"/>
    <cellStyle name="Обычный 17" xfId="29"/>
    <cellStyle name="Обычный 17 2" xfId="30"/>
    <cellStyle name="Обычный 18" xfId="31"/>
    <cellStyle name="Обычный 18 2" xfId="32"/>
    <cellStyle name="Обычный 19" xfId="33"/>
    <cellStyle name="Обычный 19 2" xfId="34"/>
    <cellStyle name="Обычный 2" xfId="2"/>
    <cellStyle name="Обычный 2 2" xfId="4"/>
    <cellStyle name="Обычный 2 2 2" xfId="36"/>
    <cellStyle name="Обычный 2 2 2 2" xfId="37"/>
    <cellStyle name="Обычный 2 2 2 3" xfId="38"/>
    <cellStyle name="Обычный 2 2 3" xfId="39"/>
    <cellStyle name="Обычный 2 2 4" xfId="35"/>
    <cellStyle name="Обычный 2 3" xfId="40"/>
    <cellStyle name="Обычный 2 4" xfId="41"/>
    <cellStyle name="Обычный 2 4 2" xfId="42"/>
    <cellStyle name="Обычный 2 5" xfId="43"/>
    <cellStyle name="Обычный 2_Копия 2011-02-25 Самолетик 1" xfId="44"/>
    <cellStyle name="Обычный 20" xfId="45"/>
    <cellStyle name="Обычный 20 2" xfId="46"/>
    <cellStyle name="Обычный 21" xfId="47"/>
    <cellStyle name="Обычный 21 2" xfId="48"/>
    <cellStyle name="Обычный 22" xfId="49"/>
    <cellStyle name="Обычный 22 2" xfId="50"/>
    <cellStyle name="Обычный 23" xfId="51"/>
    <cellStyle name="Обычный 23 2" xfId="52"/>
    <cellStyle name="Обычный 24" xfId="53"/>
    <cellStyle name="Обычный 24 2" xfId="54"/>
    <cellStyle name="Обычный 3" xfId="55"/>
    <cellStyle name="Обычный 3 2" xfId="56"/>
    <cellStyle name="Обычный 3 3" xfId="57"/>
    <cellStyle name="Обычный 3 3 2" xfId="58"/>
    <cellStyle name="Обычный 3 3 2 2" xfId="91"/>
    <cellStyle name="Обычный 3 3 3" xfId="90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Прил. к Закону с поправками" xfId="1"/>
    <cellStyle name="Плохой 2" xfId="66"/>
    <cellStyle name="Пояснение 2" xfId="67"/>
    <cellStyle name="Примечание 2" xfId="69"/>
    <cellStyle name="Примечание 3" xfId="70"/>
    <cellStyle name="Примечание 4" xfId="68"/>
    <cellStyle name="Процентный 2" xfId="71"/>
    <cellStyle name="Связанная ячейка 2" xfId="72"/>
    <cellStyle name="Стиль 1" xfId="73"/>
    <cellStyle name="Текст предупреждения 2" xfId="74"/>
    <cellStyle name="Тысячи [0]_перечис.11" xfId="75"/>
    <cellStyle name="Тысячи_перечис.11" xfId="76"/>
    <cellStyle name="Финансовый 2" xfId="3"/>
    <cellStyle name="Финансовый 2 2" xfId="77"/>
    <cellStyle name="Финансовый 2 2 2" xfId="78"/>
    <cellStyle name="Финансовый 2 2 2 2" xfId="79"/>
    <cellStyle name="Финансовый 2 2 2 3" xfId="80"/>
    <cellStyle name="Финансовый 2 2 3" xfId="92"/>
    <cellStyle name="Финансовый 2 3" xfId="81"/>
    <cellStyle name="Финансовый 3" xfId="82"/>
    <cellStyle name="Финансовый 3 2" xfId="83"/>
    <cellStyle name="Финансовый 3 2 2" xfId="84"/>
    <cellStyle name="Финансовый 3 2 2 2" xfId="85"/>
    <cellStyle name="Финансовый 3 2 2 3" xfId="86"/>
    <cellStyle name="Финансовый 3 2 3" xfId="93"/>
    <cellStyle name="Финансовый 4" xfId="95"/>
    <cellStyle name="Финансовый 8" xfId="87"/>
    <cellStyle name="Финансовый 9" xfId="88"/>
    <cellStyle name="Финансовый 9 2" xfId="94"/>
    <cellStyle name="Хороший 2" xfId="8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view="pageBreakPreview" topLeftCell="A13" zoomScaleNormal="100" zoomScaleSheetLayoutView="100" workbookViewId="0"/>
  </sheetViews>
  <sheetFormatPr defaultColWidth="9.140625" defaultRowHeight="14.85" customHeight="1" x14ac:dyDescent="0.25"/>
  <cols>
    <col min="1" max="1" width="27" style="4" customWidth="1"/>
    <col min="2" max="2" width="116" style="4" customWidth="1"/>
    <col min="3" max="3" width="22.7109375" style="4" customWidth="1"/>
    <col min="4" max="16384" width="9.140625" style="4"/>
  </cols>
  <sheetData>
    <row r="1" spans="1:3" ht="15.75" x14ac:dyDescent="0.25">
      <c r="C1" s="30" t="s">
        <v>99</v>
      </c>
    </row>
    <row r="2" spans="1:3" ht="14.85" customHeight="1" x14ac:dyDescent="0.25">
      <c r="C2" s="31" t="s">
        <v>0</v>
      </c>
    </row>
    <row r="3" spans="1:3" ht="15.75" x14ac:dyDescent="0.25">
      <c r="C3" s="31" t="s">
        <v>87</v>
      </c>
    </row>
    <row r="4" spans="1:3" ht="15.75" x14ac:dyDescent="0.25">
      <c r="C4" s="31" t="s">
        <v>88</v>
      </c>
    </row>
    <row r="5" spans="1:3" ht="14.85" customHeight="1" x14ac:dyDescent="0.25">
      <c r="C5" s="31" t="s">
        <v>89</v>
      </c>
    </row>
    <row r="6" spans="1:3" ht="21" customHeight="1" x14ac:dyDescent="0.25">
      <c r="C6" s="30" t="s">
        <v>100</v>
      </c>
    </row>
    <row r="7" spans="1:3" ht="14.85" customHeight="1" x14ac:dyDescent="0.25">
      <c r="C7" s="32"/>
    </row>
    <row r="8" spans="1:3" ht="15.75" x14ac:dyDescent="0.25">
      <c r="A8" s="3" t="s">
        <v>5</v>
      </c>
      <c r="B8" s="3">
        <f>YEAR(Date)</f>
        <v>2023</v>
      </c>
      <c r="C8" s="31" t="s">
        <v>91</v>
      </c>
    </row>
    <row r="9" spans="1:3" ht="15.75" x14ac:dyDescent="0.25">
      <c r="A9" s="5">
        <v>2016</v>
      </c>
      <c r="B9" s="6"/>
      <c r="C9" s="31" t="s">
        <v>0</v>
      </c>
    </row>
    <row r="10" spans="1:3" ht="15.75" x14ac:dyDescent="0.25">
      <c r="A10" s="5">
        <v>2016</v>
      </c>
      <c r="B10" s="6"/>
      <c r="C10" s="31" t="s">
        <v>88</v>
      </c>
    </row>
    <row r="11" spans="1:3" ht="15.75" x14ac:dyDescent="0.25">
      <c r="A11" s="7"/>
      <c r="B11" s="6"/>
      <c r="C11" s="31" t="s">
        <v>89</v>
      </c>
    </row>
    <row r="12" spans="1:3" ht="15.75" x14ac:dyDescent="0.25">
      <c r="A12" s="7"/>
      <c r="B12" s="6"/>
      <c r="C12" s="31" t="s">
        <v>90</v>
      </c>
    </row>
    <row r="13" spans="1:3" ht="5.25" customHeight="1" x14ac:dyDescent="0.25">
      <c r="A13" s="7"/>
      <c r="B13" s="6"/>
      <c r="C13" s="8"/>
    </row>
    <row r="14" spans="1:3" ht="15.75" x14ac:dyDescent="0.25">
      <c r="A14" s="7"/>
      <c r="B14" s="6"/>
      <c r="C14" s="8"/>
    </row>
    <row r="15" spans="1:3" ht="27" customHeight="1" x14ac:dyDescent="0.25">
      <c r="A15" s="13" t="str">
        <f>CONCATENATE("Источники финансирования дефицита краевого бюджета на ",Year," год")</f>
        <v>Источники финансирования дефицита краевого бюджета на 2023 год</v>
      </c>
      <c r="B15" s="2"/>
      <c r="C15" s="9"/>
    </row>
    <row r="16" spans="1:3" ht="15.75" x14ac:dyDescent="0.25">
      <c r="A16" s="7"/>
      <c r="B16" s="6"/>
      <c r="C16" s="8" t="s">
        <v>1</v>
      </c>
    </row>
    <row r="17" spans="1:3" ht="31.5" x14ac:dyDescent="0.25">
      <c r="A17" s="10" t="s">
        <v>2</v>
      </c>
      <c r="B17" s="10" t="s">
        <v>3</v>
      </c>
      <c r="C17" s="10" t="s">
        <v>4</v>
      </c>
    </row>
    <row r="18" spans="1:3" s="22" customFormat="1" ht="12.75" x14ac:dyDescent="0.2">
      <c r="A18" s="21">
        <v>1</v>
      </c>
      <c r="B18" s="21">
        <v>2</v>
      </c>
      <c r="C18" s="21">
        <v>3</v>
      </c>
    </row>
    <row r="19" spans="1:3" s="1" customFormat="1" ht="14.85" customHeight="1" x14ac:dyDescent="0.25">
      <c r="A19" s="15"/>
      <c r="B19" s="34" t="s">
        <v>61</v>
      </c>
      <c r="C19" s="19">
        <f>C20+C59</f>
        <v>5022875.4778800039</v>
      </c>
    </row>
    <row r="20" spans="1:3" s="1" customFormat="1" ht="14.85" customHeight="1" x14ac:dyDescent="0.25">
      <c r="A20" s="16" t="s">
        <v>62</v>
      </c>
      <c r="B20" s="35" t="s">
        <v>63</v>
      </c>
      <c r="C20" s="19">
        <f>C21+C24+C29+C47+C38</f>
        <v>5211837.4806400035</v>
      </c>
    </row>
    <row r="21" spans="1:3" s="1" customFormat="1" ht="31.5" x14ac:dyDescent="0.25">
      <c r="A21" s="15" t="s">
        <v>6</v>
      </c>
      <c r="B21" s="34" t="s">
        <v>7</v>
      </c>
      <c r="C21" s="19">
        <f t="shared" ref="C21:C22" si="0">C22</f>
        <v>-300000</v>
      </c>
    </row>
    <row r="22" spans="1:3" s="1" customFormat="1" ht="31.5" x14ac:dyDescent="0.25">
      <c r="A22" s="11" t="s">
        <v>8</v>
      </c>
      <c r="B22" s="36" t="s">
        <v>9</v>
      </c>
      <c r="C22" s="14">
        <f t="shared" si="0"/>
        <v>-300000</v>
      </c>
    </row>
    <row r="23" spans="1:3" s="1" customFormat="1" ht="31.5" x14ac:dyDescent="0.25">
      <c r="A23" s="11" t="s">
        <v>10</v>
      </c>
      <c r="B23" s="36" t="s">
        <v>11</v>
      </c>
      <c r="C23" s="14">
        <v>-300000</v>
      </c>
    </row>
    <row r="24" spans="1:3" s="1" customFormat="1" ht="15.75" x14ac:dyDescent="0.25">
      <c r="A24" s="15" t="s">
        <v>12</v>
      </c>
      <c r="B24" s="34" t="s">
        <v>13</v>
      </c>
      <c r="C24" s="19">
        <f t="shared" ref="C24" si="1">C25+C27</f>
        <v>4700000</v>
      </c>
    </row>
    <row r="25" spans="1:3" s="1" customFormat="1" ht="15.75" x14ac:dyDescent="0.25">
      <c r="A25" s="11" t="s">
        <v>14</v>
      </c>
      <c r="B25" s="36" t="s">
        <v>78</v>
      </c>
      <c r="C25" s="14">
        <f t="shared" ref="C25" si="2">C26</f>
        <v>9870000</v>
      </c>
    </row>
    <row r="26" spans="1:3" s="1" customFormat="1" ht="31.5" x14ac:dyDescent="0.25">
      <c r="A26" s="11" t="s">
        <v>15</v>
      </c>
      <c r="B26" s="36" t="s">
        <v>81</v>
      </c>
      <c r="C26" s="28">
        <f>3300000+4400000+2170000</f>
        <v>9870000</v>
      </c>
    </row>
    <row r="27" spans="1:3" s="1" customFormat="1" ht="15.75" x14ac:dyDescent="0.25">
      <c r="A27" s="11" t="s">
        <v>16</v>
      </c>
      <c r="B27" s="36" t="s">
        <v>17</v>
      </c>
      <c r="C27" s="14">
        <f t="shared" ref="C27" si="3">C28</f>
        <v>-5170000</v>
      </c>
    </row>
    <row r="28" spans="1:3" s="1" customFormat="1" ht="22.5" customHeight="1" x14ac:dyDescent="0.25">
      <c r="A28" s="11" t="s">
        <v>18</v>
      </c>
      <c r="B28" s="36" t="s">
        <v>82</v>
      </c>
      <c r="C28" s="14">
        <f>-3000000-2170000</f>
        <v>-5170000</v>
      </c>
    </row>
    <row r="29" spans="1:3" s="1" customFormat="1" ht="15.75" x14ac:dyDescent="0.25">
      <c r="A29" s="15" t="s">
        <v>19</v>
      </c>
      <c r="B29" s="34" t="s">
        <v>68</v>
      </c>
      <c r="C29" s="19">
        <f>C30</f>
        <v>1102800.6600000001</v>
      </c>
    </row>
    <row r="30" spans="1:3" s="1" customFormat="1" ht="31.5" x14ac:dyDescent="0.25">
      <c r="A30" s="11" t="s">
        <v>20</v>
      </c>
      <c r="B30" s="36" t="s">
        <v>69</v>
      </c>
      <c r="C30" s="14">
        <f>C31+C35</f>
        <v>1102800.6600000001</v>
      </c>
    </row>
    <row r="31" spans="1:3" s="17" customFormat="1" ht="31.5" x14ac:dyDescent="0.25">
      <c r="A31" s="11" t="s">
        <v>21</v>
      </c>
      <c r="B31" s="36" t="s">
        <v>76</v>
      </c>
      <c r="C31" s="14">
        <f>C32</f>
        <v>7580800.6600000001</v>
      </c>
    </row>
    <row r="32" spans="1:3" s="1" customFormat="1" ht="31.5" x14ac:dyDescent="0.25">
      <c r="A32" s="11" t="s">
        <v>22</v>
      </c>
      <c r="B32" s="36" t="s">
        <v>77</v>
      </c>
      <c r="C32" s="14">
        <f>C33+C34</f>
        <v>7580800.6600000001</v>
      </c>
    </row>
    <row r="33" spans="1:3" s="17" customFormat="1" ht="47.25" x14ac:dyDescent="0.25">
      <c r="A33" s="26" t="s">
        <v>72</v>
      </c>
      <c r="B33" s="37" t="s">
        <v>73</v>
      </c>
      <c r="C33" s="27">
        <v>6478000</v>
      </c>
    </row>
    <row r="34" spans="1:3" s="17" customFormat="1" ht="51" customHeight="1" x14ac:dyDescent="0.25">
      <c r="A34" s="26" t="s">
        <v>74</v>
      </c>
      <c r="B34" s="37" t="s">
        <v>75</v>
      </c>
      <c r="C34" s="27">
        <f>1102800.6626-0.0026</f>
        <v>1102800.6599999999</v>
      </c>
    </row>
    <row r="35" spans="1:3" s="1" customFormat="1" ht="31.5" x14ac:dyDescent="0.25">
      <c r="A35" s="11" t="s">
        <v>23</v>
      </c>
      <c r="B35" s="36" t="s">
        <v>70</v>
      </c>
      <c r="C35" s="14">
        <f t="shared" ref="C35:C36" si="4">C36</f>
        <v>-6478000</v>
      </c>
    </row>
    <row r="36" spans="1:3" s="1" customFormat="1" ht="31.5" x14ac:dyDescent="0.25">
      <c r="A36" s="11" t="s">
        <v>24</v>
      </c>
      <c r="B36" s="36" t="s">
        <v>71</v>
      </c>
      <c r="C36" s="14">
        <f t="shared" si="4"/>
        <v>-6478000</v>
      </c>
    </row>
    <row r="37" spans="1:3" s="17" customFormat="1" ht="47.25" x14ac:dyDescent="0.25">
      <c r="A37" s="26" t="s">
        <v>79</v>
      </c>
      <c r="B37" s="37" t="s">
        <v>80</v>
      </c>
      <c r="C37" s="27">
        <v>-6478000</v>
      </c>
    </row>
    <row r="38" spans="1:3" s="17" customFormat="1" ht="15.75" x14ac:dyDescent="0.25">
      <c r="A38" s="20" t="s">
        <v>66</v>
      </c>
      <c r="B38" s="34" t="s">
        <v>67</v>
      </c>
      <c r="C38" s="19">
        <f>C39+C43</f>
        <v>6773479.7931800038</v>
      </c>
    </row>
    <row r="39" spans="1:3" s="1" customFormat="1" ht="15.75" x14ac:dyDescent="0.25">
      <c r="A39" s="11" t="s">
        <v>25</v>
      </c>
      <c r="B39" s="36" t="s">
        <v>26</v>
      </c>
      <c r="C39" s="14">
        <f t="shared" ref="C39:C41" si="5">C40</f>
        <v>-128960266.09319</v>
      </c>
    </row>
    <row r="40" spans="1:3" s="1" customFormat="1" ht="15.75" x14ac:dyDescent="0.25">
      <c r="A40" s="11" t="s">
        <v>27</v>
      </c>
      <c r="B40" s="36" t="s">
        <v>28</v>
      </c>
      <c r="C40" s="14">
        <f t="shared" si="5"/>
        <v>-128960266.09319</v>
      </c>
    </row>
    <row r="41" spans="1:3" s="1" customFormat="1" ht="15.75" x14ac:dyDescent="0.25">
      <c r="A41" s="11" t="s">
        <v>29</v>
      </c>
      <c r="B41" s="36" t="s">
        <v>30</v>
      </c>
      <c r="C41" s="14">
        <f t="shared" si="5"/>
        <v>-128960266.09319</v>
      </c>
    </row>
    <row r="42" spans="1:3" s="1" customFormat="1" ht="15.75" x14ac:dyDescent="0.25">
      <c r="A42" s="11" t="s">
        <v>31</v>
      </c>
      <c r="B42" s="36" t="s">
        <v>32</v>
      </c>
      <c r="C42" s="14">
        <f>-(117073908.40573+C26+C32+C48+C54+C58)</f>
        <v>-128960266.09319</v>
      </c>
    </row>
    <row r="43" spans="1:3" s="1" customFormat="1" ht="15.75" x14ac:dyDescent="0.25">
      <c r="A43" s="11" t="s">
        <v>33</v>
      </c>
      <c r="B43" s="36" t="s">
        <v>34</v>
      </c>
      <c r="C43" s="14">
        <f t="shared" ref="C43:C45" si="6">C44</f>
        <v>135733745.88637</v>
      </c>
    </row>
    <row r="44" spans="1:3" s="1" customFormat="1" ht="15.75" x14ac:dyDescent="0.25">
      <c r="A44" s="11" t="s">
        <v>35</v>
      </c>
      <c r="B44" s="36" t="s">
        <v>36</v>
      </c>
      <c r="C44" s="14">
        <f t="shared" si="6"/>
        <v>135733745.88637</v>
      </c>
    </row>
    <row r="45" spans="1:3" s="1" customFormat="1" ht="15.75" x14ac:dyDescent="0.25">
      <c r="A45" s="11" t="s">
        <v>37</v>
      </c>
      <c r="B45" s="36" t="s">
        <v>38</v>
      </c>
      <c r="C45" s="14">
        <f t="shared" si="6"/>
        <v>135733745.88637</v>
      </c>
    </row>
    <row r="46" spans="1:3" s="1" customFormat="1" ht="15.75" x14ac:dyDescent="0.25">
      <c r="A46" s="11" t="s">
        <v>39</v>
      </c>
      <c r="B46" s="36" t="s">
        <v>40</v>
      </c>
      <c r="C46" s="14">
        <f>122096783.88361+C23*-1+C28*-1+C35*-1+C53*-1+C62*-1</f>
        <v>135733745.88637</v>
      </c>
    </row>
    <row r="47" spans="1:3" s="1" customFormat="1" ht="15.75" x14ac:dyDescent="0.25">
      <c r="A47" s="15" t="s">
        <v>41</v>
      </c>
      <c r="B47" s="34" t="s">
        <v>42</v>
      </c>
      <c r="C47" s="19">
        <f>C51+C54+C57+C48</f>
        <v>-7064442.9725400005</v>
      </c>
    </row>
    <row r="48" spans="1:3" s="42" customFormat="1" ht="15.75" x14ac:dyDescent="0.25">
      <c r="A48" s="45" t="s">
        <v>95</v>
      </c>
      <c r="B48" s="46" t="s">
        <v>96</v>
      </c>
      <c r="C48" s="43">
        <f>C49</f>
        <v>10861</v>
      </c>
    </row>
    <row r="49" spans="1:3" s="42" customFormat="1" ht="31.5" x14ac:dyDescent="0.25">
      <c r="A49" s="41" t="s">
        <v>97</v>
      </c>
      <c r="B49" s="40" t="s">
        <v>93</v>
      </c>
      <c r="C49" s="39">
        <f>C50</f>
        <v>10861</v>
      </c>
    </row>
    <row r="50" spans="1:3" s="44" customFormat="1" ht="31.5" x14ac:dyDescent="0.25">
      <c r="A50" s="41" t="s">
        <v>98</v>
      </c>
      <c r="B50" s="40" t="s">
        <v>94</v>
      </c>
      <c r="C50" s="39">
        <v>10861</v>
      </c>
    </row>
    <row r="51" spans="1:3" s="1" customFormat="1" ht="15.75" x14ac:dyDescent="0.25">
      <c r="A51" s="11" t="s">
        <v>43</v>
      </c>
      <c r="B51" s="36" t="s">
        <v>44</v>
      </c>
      <c r="C51" s="14">
        <f t="shared" ref="C51" si="7">C52</f>
        <v>-1500000</v>
      </c>
    </row>
    <row r="52" spans="1:3" s="17" customFormat="1" ht="15.75" x14ac:dyDescent="0.25">
      <c r="A52" s="11" t="s">
        <v>45</v>
      </c>
      <c r="B52" s="36" t="s">
        <v>46</v>
      </c>
      <c r="C52" s="14">
        <f>C53</f>
        <v>-1500000</v>
      </c>
    </row>
    <row r="53" spans="1:3" s="1" customFormat="1" ht="31.5" x14ac:dyDescent="0.25">
      <c r="A53" s="11" t="s">
        <v>47</v>
      </c>
      <c r="B53" s="36" t="s">
        <v>48</v>
      </c>
      <c r="C53" s="14">
        <v>-1500000</v>
      </c>
    </row>
    <row r="54" spans="1:3" s="1" customFormat="1" ht="26.25" customHeight="1" x14ac:dyDescent="0.25">
      <c r="A54" s="11" t="s">
        <v>49</v>
      </c>
      <c r="B54" s="36" t="s">
        <v>50</v>
      </c>
      <c r="C54" s="14">
        <f t="shared" ref="C54:C55" si="8">C55</f>
        <v>1688962.0027600001</v>
      </c>
    </row>
    <row r="55" spans="1:3" s="1" customFormat="1" ht="15.75" x14ac:dyDescent="0.25">
      <c r="A55" s="11" t="s">
        <v>51</v>
      </c>
      <c r="B55" s="36" t="s">
        <v>52</v>
      </c>
      <c r="C55" s="14">
        <f t="shared" si="8"/>
        <v>1688962.0027600001</v>
      </c>
    </row>
    <row r="56" spans="1:3" s="1" customFormat="1" ht="31.5" x14ac:dyDescent="0.25">
      <c r="A56" s="11" t="s">
        <v>53</v>
      </c>
      <c r="B56" s="36" t="s">
        <v>54</v>
      </c>
      <c r="C56" s="14">
        <v>1688962.0027600001</v>
      </c>
    </row>
    <row r="57" spans="1:3" s="17" customFormat="1" ht="47.25" x14ac:dyDescent="0.25">
      <c r="A57" s="29" t="s">
        <v>85</v>
      </c>
      <c r="B57" s="36" t="s">
        <v>86</v>
      </c>
      <c r="C57" s="14">
        <f>C58</f>
        <v>-7264265.9753</v>
      </c>
    </row>
    <row r="58" spans="1:3" s="17" customFormat="1" ht="110.25" x14ac:dyDescent="0.25">
      <c r="A58" s="29" t="s">
        <v>83</v>
      </c>
      <c r="B58" s="36" t="s">
        <v>84</v>
      </c>
      <c r="C58" s="14">
        <v>-7264265.9753</v>
      </c>
    </row>
    <row r="59" spans="1:3" s="1" customFormat="1" ht="15.75" x14ac:dyDescent="0.25">
      <c r="A59" s="15" t="s">
        <v>64</v>
      </c>
      <c r="B59" s="35" t="s">
        <v>65</v>
      </c>
      <c r="C59" s="19">
        <f t="shared" ref="C59:C61" si="9">C60</f>
        <v>-188962.00276</v>
      </c>
    </row>
    <row r="60" spans="1:3" s="1" customFormat="1" ht="31.5" x14ac:dyDescent="0.25">
      <c r="A60" s="11" t="s">
        <v>55</v>
      </c>
      <c r="B60" s="36" t="s">
        <v>56</v>
      </c>
      <c r="C60" s="23">
        <f t="shared" si="9"/>
        <v>-188962.00276</v>
      </c>
    </row>
    <row r="61" spans="1:3" s="1" customFormat="1" ht="31.5" x14ac:dyDescent="0.25">
      <c r="A61" s="11" t="s">
        <v>57</v>
      </c>
      <c r="B61" s="36" t="s">
        <v>58</v>
      </c>
      <c r="C61" s="25">
        <f t="shared" si="9"/>
        <v>-188962.00276</v>
      </c>
    </row>
    <row r="62" spans="1:3" s="1" customFormat="1" ht="31.5" x14ac:dyDescent="0.25">
      <c r="A62" s="18" t="s">
        <v>59</v>
      </c>
      <c r="B62" s="38" t="s">
        <v>60</v>
      </c>
      <c r="C62" s="24">
        <v>-188962.00276</v>
      </c>
    </row>
    <row r="63" spans="1:3" ht="15.75" x14ac:dyDescent="0.25">
      <c r="A63" s="12"/>
      <c r="B63" s="1"/>
      <c r="C63" s="33" t="s">
        <v>92</v>
      </c>
    </row>
    <row r="64" spans="1:3" ht="15.75" x14ac:dyDescent="0.25">
      <c r="A64" s="1"/>
      <c r="B64" s="1"/>
      <c r="C64" s="17"/>
    </row>
  </sheetData>
  <pageMargins left="0.78740157480314965" right="0.15748031496062992" top="0.35433070866141736" bottom="0.31496062992125984" header="0.15748031496062992" footer="0.1574803149606299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</vt:lpstr>
      <vt:lpstr>Date</vt:lpstr>
      <vt:lpstr>TableHeaderYear1</vt:lpstr>
      <vt:lpstr>TableHeaderYear2</vt:lpstr>
      <vt:lpstr>TableHeaderYear3</vt:lpstr>
      <vt:lpstr>Year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2023-08-30T21:09:43Z</dcterms:modified>
</cp:coreProperties>
</file>