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00"/>
  </bookViews>
  <sheets>
    <sheet name="Приложение " sheetId="1" r:id="rId1"/>
  </sheets>
  <definedNames>
    <definedName name="Date">'Приложение '!$A$8</definedName>
    <definedName name="Law">'Приложение '!$D$12</definedName>
    <definedName name="TableHeaderYear1">'Приложение '!$A$11</definedName>
    <definedName name="TableHeaderYear2">'Приложение '!$A$10</definedName>
    <definedName name="TableHeaderYear3">'Приложение '!$A$9</definedName>
    <definedName name="Year">'Приложение '!$B$8</definedName>
    <definedName name="_xlnm.Print_Titles" localSheetId="0">'Приложение '!$17:$18</definedName>
    <definedName name="_xlnm.Print_Area" localSheetId="0">'Приложение '!$A$1:$D$58</definedName>
  </definedNames>
  <calcPr calcId="162913"/>
</workbook>
</file>

<file path=xl/calcChain.xml><?xml version="1.0" encoding="utf-8"?>
<calcChain xmlns="http://schemas.openxmlformats.org/spreadsheetml/2006/main">
  <c r="C20" i="1" l="1"/>
  <c r="C19" i="1"/>
  <c r="D36" i="1" l="1"/>
  <c r="D37" i="1"/>
  <c r="C46" i="1"/>
  <c r="C42" i="1"/>
  <c r="D30" i="1" l="1"/>
  <c r="D29" i="1" s="1"/>
  <c r="D25" i="1"/>
  <c r="D24" i="1" s="1"/>
  <c r="C34" i="1"/>
  <c r="C25" i="1" l="1"/>
  <c r="C24" i="1" s="1"/>
  <c r="D34" i="1" l="1"/>
  <c r="D33" i="1" s="1"/>
  <c r="D28" i="1" l="1"/>
  <c r="D27" i="1" s="1"/>
  <c r="D52" i="1"/>
  <c r="D51" i="1" s="1"/>
  <c r="C52" i="1"/>
  <c r="C51" i="1" s="1"/>
  <c r="D56" i="1"/>
  <c r="D55" i="1" s="1"/>
  <c r="D54" i="1" s="1"/>
  <c r="C56" i="1"/>
  <c r="C55" i="1" s="1"/>
  <c r="C47" i="1" l="1"/>
  <c r="C41" i="1"/>
  <c r="C40" i="1" s="1"/>
  <c r="C39" i="1" s="1"/>
  <c r="D47" i="1"/>
  <c r="D42" i="1"/>
  <c r="D41" i="1" s="1"/>
  <c r="D40" i="1" s="1"/>
  <c r="D39" i="1" s="1"/>
  <c r="C54" i="1"/>
  <c r="C45" i="1"/>
  <c r="C44" i="1" s="1"/>
  <c r="C43" i="1" s="1"/>
  <c r="D46" i="1"/>
  <c r="D45" i="1" s="1"/>
  <c r="D44" i="1" s="1"/>
  <c r="D43" i="1" s="1"/>
  <c r="B8" i="1"/>
  <c r="D17" i="1" s="1"/>
  <c r="D38" i="1" l="1"/>
  <c r="D20" i="1" s="1"/>
  <c r="D19" i="1" s="1"/>
  <c r="C38" i="1"/>
  <c r="A15" i="1"/>
  <c r="C17" i="1"/>
  <c r="D10" i="1"/>
  <c r="D11" i="1"/>
</calcChain>
</file>

<file path=xl/sharedStrings.xml><?xml version="1.0" encoding="utf-8"?>
<sst xmlns="http://schemas.openxmlformats.org/spreadsheetml/2006/main" count="91" uniqueCount="90">
  <si>
    <t>к Закону Камчатского края</t>
  </si>
  <si>
    <t>тыс. рублей</t>
  </si>
  <si>
    <t>Код бюджетной классификации</t>
  </si>
  <si>
    <t>Наименование показателя</t>
  </si>
  <si>
    <t>01.01.2023</t>
  </si>
  <si>
    <t>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</si>
  <si>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</si>
  <si>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</si>
  <si>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</si>
  <si>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01 01 00 00 02 0000 810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</si>
  <si>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</si>
  <si>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01 03 00 00 00 0000 000</t>
  </si>
  <si>
    <t>01 03 01 00 00 0000 000</t>
  </si>
  <si>
    <t>01 03 01 00 00 0000 700</t>
  </si>
  <si>
    <t>01 03 01 00 02 0000 710</t>
  </si>
  <si>
    <t>01 03 01 00 00 0000 800</t>
  </si>
  <si>
    <t>01 03 01 00 02 0000 810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</si>
  <si>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</si>
  <si>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</si>
  <si>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</si>
  <si>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</si>
  <si>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</si>
  <si>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</si>
  <si>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</si>
  <si>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</si>
  <si>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01 05 02 01 02 0000 510</t>
  </si>
  <si>
    <t>Увеличение прочих остатков денежных средств бюджетов субъектов Российской Федерации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</si>
  <si>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</si>
  <si>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</si>
  <si>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</si>
  <si>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</si>
  <si>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</si>
  <si>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</si>
  <si>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01 05 02 01 02 0000 610</t>
  </si>
  <si>
    <t>Уменьшение прочих остатков денежных средств бюджетов субъектов Российской Федерации</t>
  </si>
  <si>
    <t>01 06 00 00 00 0000 000</t>
  </si>
  <si>
    <t>Иные источники внутреннего финансирования дефицитов бюджетов</t>
  </si>
  <si>
    <t>01 06 05 00 00 0000 500</t>
  </si>
  <si>
    <t>Предоставление бюджетных кредитов внутри страны в валюте Российской Федерации</t>
  </si>
  <si>
    <t>01 06 05 01 00 0000 500</t>
  </si>
  <si>
    <t>Предоставление бюджетных кредитов юридическим лицам в валюте Российской Федерации</t>
  </si>
  <si>
    <t>01 06 05 01 02 0000 540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</si>
  <si>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</si>
  <si>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</si>
  <si>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</si>
  <si>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01 06 05 01 00 0000 600</t>
  </si>
  <si>
    <t>Возврат бюджетных кредитов, предоставленных юридическим лицам  в валюте Российской Федерации</t>
  </si>
  <si>
    <t>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</si>
  <si>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</si>
  <si>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02 05 00 00 00 0000 000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</si>
  <si>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</si>
  <si>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02 05 00 00 00 0000 800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</si>
  <si>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</si>
  <si>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02 05 00 00 02 0000 820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</si>
  <si>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</si>
  <si>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>Источники финансирования дефицита краевого бюджета:</t>
  </si>
  <si>
    <t>01 00 00 00 00 0000 000</t>
  </si>
  <si>
    <t>Источники внутреннего финансирования дефицитов бюджетов</t>
  </si>
  <si>
    <t>02 00 00 00 00 0000 000</t>
  </si>
  <si>
    <t>Источники внешнего финансирования дефицитов бюджетов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</si>
  <si>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</si>
  <si>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</si>
  <si>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</si>
  <si>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</si>
  <si>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01 03 01 00 02 0001 710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</si>
  <si>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счете бюджета)</t>
  </si>
  <si>
    <t>01 03 01 00 02 2700 710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</si>
  <si>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</si>
  <si>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</si>
  <si>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</si>
  <si>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01 03 01 00 02 0001 810</t>
  </si>
  <si>
    <t>01 03 01 00 02 2700 810</t>
  </si>
  <si>
    <t>01 03 01 00 02 2900 810</t>
  </si>
  <si>
    <t>Погашение бюджетами субъектов Российской Федерации кредитов из других бюджетов бюджетной системы Российской Федерации  в валюте Российской Федерации (бюджетные кредиты на пополнение остатка средств на счете бюджета)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</si>
  <si>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</si>
  <si>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Погашение бюджетами субъектов Российской Федерации кредитов из других бюджетов бюджетной системы Российской Федерации 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</si>
  <si>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от 29.11.2022 № 155</t>
  </si>
  <si>
    <t>01 02 00 00 00 0000 000</t>
  </si>
  <si>
    <t>Кредиты кредитных организаций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</si>
  <si>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</si>
  <si>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</si>
  <si>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01 02 00 00 02 0000 810</t>
  </si>
  <si>
    <t>Погашение бюджетами субъектов Российской Федерации кредитов от кредитных организаций в валюте Российской Федерации</t>
  </si>
  <si>
    <t>"О внесении изменений в Закон Камчатского края</t>
  </si>
  <si>
    <t>"О краевом бюджете на 2023 год</t>
  </si>
  <si>
    <t>и на плановый период 2024 и 2025 годов"</t>
  </si>
  <si>
    <r>
      <t>"Приложение 5</t>
    </r>
    <r>
      <rPr>
        <vertAlign val="superscript"/>
        <sz val="12"/>
        <rFont val="Times New Roman"/>
        <family val="1"/>
        <charset val="204"/>
      </rPr>
      <t>1</t>
    </r>
  </si>
  <si>
    <t>"</t>
  </si>
  <si>
    <t>Приложение 4</t>
  </si>
  <si>
    <t>от 02.10.2023 № 252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</si>
</sst>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#,##0.00000"/>
    <numFmt numFmtId="166" formatCode="_-* #,##0.00_р_._-;\-* #,##0.00_р_._-;_-* &quot;-&quot;??_р_._-;_-@_-"/>
    <numFmt numFmtId="167" formatCode="_-* #,##0_р_._-;\-* #,##0_р_._-;_-* &quot;-&quot;_р_._-;_-@_-"/>
    <numFmt numFmtId="168" formatCode="_-* #,##0.00\ _р_._-;\-* #,##0.00\ _р_._-;_-* &quot;-&quot;??\ _р_.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i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</borders>
  <cellStyleXfs count="94">
    <xf numFmtId="0" fontId="0" fillId="0" borderId="0"/>
    <xf numFmtId="0" fontId="2" fillId="0" borderId="0"/>
    <xf numFmtId="0" fontId="10" fillId="0" borderId="0"/>
    <xf numFmtId="166" fontId="2" fillId="0" borderId="0" applyFont="0" applyFill="0" applyBorder="0" applyAlignment="0" applyProtection="0"/>
    <xf numFmtId="0" fontId="2" fillId="0" borderId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3" fillId="6" borderId="4" applyNumberFormat="0" applyAlignment="0" applyProtection="0"/>
    <xf numFmtId="0" fontId="14" fillId="13" borderId="5" applyNumberFormat="0" applyAlignment="0" applyProtection="0"/>
    <xf numFmtId="0" fontId="15" fillId="13" borderId="4" applyNumberFormat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14" borderId="10" applyNumberFormat="0" applyAlignment="0" applyProtection="0"/>
    <xf numFmtId="0" fontId="21" fillId="0" borderId="0" applyNumberFormat="0" applyFill="0" applyBorder="0" applyAlignment="0" applyProtection="0"/>
    <xf numFmtId="0" fontId="22" fillId="15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0" fillId="0" borderId="0" applyNumberFormat="0" applyBorder="0" applyAlignment="0"/>
    <xf numFmtId="0" fontId="10" fillId="0" borderId="0" applyNumberFormat="0" applyBorder="0" applyAlignment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4" borderId="0" applyNumberFormat="0" applyBorder="0" applyAlignment="0" applyProtection="0"/>
    <xf numFmtId="0" fontId="24" fillId="0" borderId="0" applyNumberFormat="0" applyFill="0" applyBorder="0" applyAlignment="0" applyProtection="0"/>
    <xf numFmtId="0" fontId="2" fillId="16" borderId="11" applyNumberFormat="0" applyFont="0" applyAlignment="0" applyProtection="0"/>
    <xf numFmtId="0" fontId="10" fillId="16" borderId="11" applyNumberFormat="0" applyFont="0" applyAlignment="0" applyProtection="0"/>
    <xf numFmtId="0" fontId="2" fillId="16" borderId="11" applyNumberFormat="0" applyFont="0" applyAlignment="0" applyProtection="0"/>
    <xf numFmtId="9" fontId="11" fillId="0" borderId="0" applyFont="0" applyFill="0" applyBorder="0" applyAlignment="0" applyProtection="0"/>
    <xf numFmtId="0" fontId="25" fillId="0" borderId="12" applyNumberFormat="0" applyFill="0" applyAlignment="0" applyProtection="0"/>
    <xf numFmtId="0" fontId="28" fillId="0" borderId="0"/>
    <xf numFmtId="0" fontId="26" fillId="0" borderId="0" applyNumberForma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8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7" fillId="5" borderId="0" applyNumberFormat="0" applyBorder="0" applyAlignment="0" applyProtection="0"/>
    <xf numFmtId="0" fontId="31" fillId="0" borderId="0"/>
    <xf numFmtId="0" fontId="31" fillId="0" borderId="0"/>
    <xf numFmtId="0" fontId="34" fillId="0" borderId="0"/>
    <xf numFmtId="0" fontId="34" fillId="0" borderId="0"/>
  </cellStyleXfs>
  <cellXfs count="36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0" xfId="0" applyFont="1" applyFill="1" applyAlignment="1">
      <alignment horizontal="right"/>
    </xf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0" fontId="5" fillId="2" borderId="0" xfId="1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right" vertical="center"/>
    </xf>
    <xf numFmtId="49" fontId="4" fillId="0" borderId="0" xfId="0" applyNumberFormat="1" applyFont="1"/>
    <xf numFmtId="165" fontId="4" fillId="0" borderId="2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165" fontId="4" fillId="0" borderId="13" xfId="0" applyNumberFormat="1" applyFont="1" applyBorder="1" applyAlignment="1">
      <alignment horizontal="right" vertical="center"/>
    </xf>
    <xf numFmtId="0" fontId="5" fillId="3" borderId="0" xfId="0" applyFont="1" applyFill="1" applyAlignment="1">
      <alignment horizontal="right"/>
    </xf>
    <xf numFmtId="49" fontId="29" fillId="0" borderId="2" xfId="0" applyNumberFormat="1" applyFont="1" applyBorder="1" applyAlignment="1">
      <alignment horizontal="center" vertical="center"/>
    </xf>
    <xf numFmtId="165" fontId="29" fillId="0" borderId="2" xfId="0" applyNumberFormat="1" applyFont="1" applyBorder="1" applyAlignment="1">
      <alignment horizontal="right" vertical="center"/>
    </xf>
    <xf numFmtId="0" fontId="30" fillId="2" borderId="1" xfId="0" applyFont="1" applyFill="1" applyBorder="1" applyAlignment="1">
      <alignment horizontal="center" vertical="center" wrapText="1"/>
    </xf>
    <xf numFmtId="0" fontId="33" fillId="0" borderId="14" xfId="90" applyFont="1" applyBorder="1" applyAlignment="1">
      <alignment horizontal="center" vertical="center" wrapText="1"/>
    </xf>
    <xf numFmtId="0" fontId="33" fillId="0" borderId="14" xfId="90" applyFont="1" applyBorder="1" applyAlignment="1">
      <alignment horizontal="left" wrapText="1"/>
    </xf>
    <xf numFmtId="0" fontId="32" fillId="0" borderId="15" xfId="90" applyFont="1" applyBorder="1" applyAlignment="1">
      <alignment horizontal="center" vertical="center" wrapText="1"/>
    </xf>
    <xf numFmtId="0" fontId="32" fillId="0" borderId="15" xfId="90" applyFont="1" applyBorder="1" applyAlignment="1">
      <alignment horizontal="left" wrapText="1"/>
    </xf>
    <xf numFmtId="0" fontId="35" fillId="0" borderId="0" xfId="0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49" fontId="7" fillId="0" borderId="2" xfId="0" applyNumberFormat="1" applyFont="1" applyBorder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29" fillId="3" borderId="2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32" fillId="0" borderId="0" xfId="0" applyFont="1" applyBorder="1" applyAlignment="1">
      <alignment horizontal="right" vertical="center"/>
    </xf>
  </cellXfs>
  <cellStyles count="94">
    <cellStyle name="Акцент1 2" xfId="5"/>
    <cellStyle name="Акцент2 2" xfId="6"/>
    <cellStyle name="Акцент3 2" xfId="7"/>
    <cellStyle name="Акцент4 2" xfId="8"/>
    <cellStyle name="Акцент5 2" xfId="9"/>
    <cellStyle name="Акцент6 2" xfId="10"/>
    <cellStyle name="Ввод  2" xfId="11"/>
    <cellStyle name="Вывод 2" xfId="12"/>
    <cellStyle name="Вычисление 2" xfId="13"/>
    <cellStyle name="Заголовок 1 2" xfId="14"/>
    <cellStyle name="Заголовок 2 2" xfId="15"/>
    <cellStyle name="Заголовок 3 2" xfId="16"/>
    <cellStyle name="Заголовок 4 2" xfId="17"/>
    <cellStyle name="Итог 2" xfId="18"/>
    <cellStyle name="Контрольная ячейка 2" xfId="19"/>
    <cellStyle name="Название 2" xfId="20"/>
    <cellStyle name="Нейтральный 2" xfId="21"/>
    <cellStyle name="Обычный" xfId="0" builtinId="0"/>
    <cellStyle name="Обычный 10" xfId="22"/>
    <cellStyle name="Обычный 11" xfId="23"/>
    <cellStyle name="Обычный 12" xfId="24"/>
    <cellStyle name="Обычный 13" xfId="25"/>
    <cellStyle name="Обычный 14" xfId="26"/>
    <cellStyle name="Обычный 15" xfId="27"/>
    <cellStyle name="Обычный 16" xfId="28"/>
    <cellStyle name="Обычный 17" xfId="29"/>
    <cellStyle name="Обычный 17 2" xfId="30"/>
    <cellStyle name="Обычный 18" xfId="31"/>
    <cellStyle name="Обычный 18 2" xfId="32"/>
    <cellStyle name="Обычный 19" xfId="33"/>
    <cellStyle name="Обычный 19 2" xfId="34"/>
    <cellStyle name="Обычный 2" xfId="2"/>
    <cellStyle name="Обычный 2 2" xfId="4"/>
    <cellStyle name="Обычный 2 2 2" xfId="36"/>
    <cellStyle name="Обычный 2 2 2 2" xfId="37"/>
    <cellStyle name="Обычный 2 2 2 3" xfId="38"/>
    <cellStyle name="Обычный 2 2 3" xfId="39"/>
    <cellStyle name="Обычный 2 2 4" xfId="35"/>
    <cellStyle name="Обычный 2 3" xfId="40"/>
    <cellStyle name="Обычный 2 4" xfId="41"/>
    <cellStyle name="Обычный 2 4 2" xfId="42"/>
    <cellStyle name="Обычный 2 5" xfId="43"/>
    <cellStyle name="Обычный 2_Копия 2011-02-25 Самолетик 1" xfId="44"/>
    <cellStyle name="Обычный 20" xfId="45"/>
    <cellStyle name="Обычный 20 2" xfId="46"/>
    <cellStyle name="Обычный 21" xfId="47"/>
    <cellStyle name="Обычный 21 2" xfId="48"/>
    <cellStyle name="Обычный 22" xfId="49"/>
    <cellStyle name="Обычный 22 2" xfId="50"/>
    <cellStyle name="Обычный 23" xfId="51"/>
    <cellStyle name="Обычный 23 2" xfId="52"/>
    <cellStyle name="Обычный 24" xfId="53"/>
    <cellStyle name="Обычный 24 2" xfId="54"/>
    <cellStyle name="Обычный 25" xfId="90"/>
    <cellStyle name="Обычный 26" xfId="91"/>
    <cellStyle name="Обычный 27" xfId="92"/>
    <cellStyle name="Обычный 28" xfId="93"/>
    <cellStyle name="Обычный 3" xfId="55"/>
    <cellStyle name="Обычный 3 2" xfId="56"/>
    <cellStyle name="Обычный 3 3" xfId="57"/>
    <cellStyle name="Обычный 3 3 2" xfId="58"/>
    <cellStyle name="Обычный 4" xfId="59"/>
    <cellStyle name="Обычный 4 2" xfId="60"/>
    <cellStyle name="Обычный 5" xfId="61"/>
    <cellStyle name="Обычный 6" xfId="62"/>
    <cellStyle name="Обычный 7" xfId="63"/>
    <cellStyle name="Обычный 8" xfId="64"/>
    <cellStyle name="Обычный 9" xfId="65"/>
    <cellStyle name="Обычный_Прил. к Закону с поправками" xfId="1"/>
    <cellStyle name="Плохой 2" xfId="66"/>
    <cellStyle name="Пояснение 2" xfId="67"/>
    <cellStyle name="Примечание 2" xfId="69"/>
    <cellStyle name="Примечание 3" xfId="70"/>
    <cellStyle name="Примечание 4" xfId="68"/>
    <cellStyle name="Процентный 2" xfId="71"/>
    <cellStyle name="Связанная ячейка 2" xfId="72"/>
    <cellStyle name="Стиль 1" xfId="73"/>
    <cellStyle name="Текст предупреждения 2" xfId="74"/>
    <cellStyle name="Тысячи [0]_перечис.11" xfId="75"/>
    <cellStyle name="Тысячи_перечис.11" xfId="76"/>
    <cellStyle name="Финансовый 2" xfId="3"/>
    <cellStyle name="Финансовый 2 2" xfId="77"/>
    <cellStyle name="Финансовый 2 2 2" xfId="78"/>
    <cellStyle name="Финансовый 2 2 2 2" xfId="79"/>
    <cellStyle name="Финансовый 2 2 2 3" xfId="80"/>
    <cellStyle name="Финансовый 2 3" xfId="81"/>
    <cellStyle name="Финансовый 3" xfId="82"/>
    <cellStyle name="Финансовый 3 2" xfId="83"/>
    <cellStyle name="Финансовый 3 2 2" xfId="84"/>
    <cellStyle name="Финансовый 3 2 2 2" xfId="85"/>
    <cellStyle name="Финансовый 3 2 2 3" xfId="86"/>
    <cellStyle name="Финансовый 8" xfId="87"/>
    <cellStyle name="Финансовый 9" xfId="88"/>
    <cellStyle name="Хороший 2" xfId="8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tabSelected="1" view="pageBreakPreview" zoomScaleNormal="100" zoomScaleSheetLayoutView="100" workbookViewId="0">
      <selection activeCell="D7" sqref="D7"/>
    </sheetView>
  </sheetViews>
  <sheetFormatPr defaultColWidth="9.140625" defaultRowHeight="14.85" customHeight="1" x14ac:dyDescent="0.25"/>
  <cols>
    <col min="1" max="1" width="25.28515625" style="2" customWidth="1"/>
    <col min="2" max="2" width="105" style="2" customWidth="1"/>
    <col min="3" max="4" width="20.28515625" style="2" customWidth="1"/>
    <col min="5" max="16384" width="9.140625" style="2"/>
  </cols>
  <sheetData>
    <row r="1" spans="1:4" ht="15.75" x14ac:dyDescent="0.25">
      <c r="D1" s="27" t="s">
        <v>88</v>
      </c>
    </row>
    <row r="2" spans="1:4" ht="15.75" x14ac:dyDescent="0.25">
      <c r="D2" s="27" t="s">
        <v>0</v>
      </c>
    </row>
    <row r="3" spans="1:4" ht="15.75" x14ac:dyDescent="0.25">
      <c r="D3" s="27" t="s">
        <v>83</v>
      </c>
    </row>
    <row r="4" spans="1:4" ht="15.75" x14ac:dyDescent="0.25">
      <c r="D4" s="27" t="s">
        <v>84</v>
      </c>
    </row>
    <row r="5" spans="1:4" ht="15.75" x14ac:dyDescent="0.25">
      <c r="D5" s="27" t="s">
        <v>85</v>
      </c>
    </row>
    <row r="6" spans="1:4" ht="15.75" x14ac:dyDescent="0.25">
      <c r="D6" s="35" t="s">
        <v>89</v>
      </c>
    </row>
    <row r="7" spans="1:4" ht="15.75" x14ac:dyDescent="0.25"/>
    <row r="8" spans="1:4" ht="18.75" x14ac:dyDescent="0.25">
      <c r="A8" s="1" t="s">
        <v>4</v>
      </c>
      <c r="B8" s="1">
        <f>YEAR(Date)</f>
        <v>2023</v>
      </c>
      <c r="D8" s="3" t="s">
        <v>86</v>
      </c>
    </row>
    <row r="9" spans="1:4" ht="15.75" x14ac:dyDescent="0.25">
      <c r="A9" s="4">
        <v>2015</v>
      </c>
      <c r="B9" s="5"/>
      <c r="D9" s="3" t="s">
        <v>0</v>
      </c>
    </row>
    <row r="10" spans="1:4" ht="15.75" x14ac:dyDescent="0.25">
      <c r="A10" s="4">
        <v>2015</v>
      </c>
      <c r="B10" s="5"/>
      <c r="D10" s="3" t="str">
        <f>CONCATENATE("''","О краевом бюджете на ",Year," год")</f>
        <v>''О краевом бюджете на 2023 год</v>
      </c>
    </row>
    <row r="11" spans="1:4" ht="15.75" x14ac:dyDescent="0.25">
      <c r="A11" s="6"/>
      <c r="B11" s="5"/>
      <c r="D11" s="3" t="str">
        <f>CONCATENATE("и на плановый период ",Year+1," и ",Year+2," годов''")</f>
        <v>и на плановый период 2024 и 2025 годов''</v>
      </c>
    </row>
    <row r="12" spans="1:4" ht="15.75" x14ac:dyDescent="0.25">
      <c r="A12" s="6"/>
      <c r="B12" s="5"/>
      <c r="D12" s="19" t="s">
        <v>76</v>
      </c>
    </row>
    <row r="13" spans="1:4" ht="15.75" x14ac:dyDescent="0.25">
      <c r="A13" s="6"/>
      <c r="B13" s="5"/>
      <c r="D13" s="7"/>
    </row>
    <row r="14" spans="1:4" ht="15.75" x14ac:dyDescent="0.25">
      <c r="A14" s="6"/>
      <c r="B14" s="5"/>
      <c r="D14" s="7"/>
    </row>
    <row r="15" spans="1:4" ht="18.75" x14ac:dyDescent="0.25">
      <c r="A15" s="34" t="str">
        <f>CONCATENATE("Источники финансирования дефицита краевого бюджета на плановый период ",Year+1," и ",Year+2," годов")</f>
        <v>Источники финансирования дефицита краевого бюджета на плановый период 2024 и 2025 годов</v>
      </c>
      <c r="B15" s="34"/>
      <c r="C15" s="34"/>
      <c r="D15" s="34"/>
    </row>
    <row r="16" spans="1:4" ht="15.75" x14ac:dyDescent="0.25">
      <c r="A16" s="6"/>
      <c r="B16" s="5"/>
      <c r="D16" s="7" t="s">
        <v>1</v>
      </c>
    </row>
    <row r="17" spans="1:4" ht="31.5" x14ac:dyDescent="0.25">
      <c r="A17" s="8" t="s">
        <v>2</v>
      </c>
      <c r="B17" s="8" t="s">
        <v>3</v>
      </c>
      <c r="C17" s="8" t="str">
        <f>CONCATENATE("Годовой объем на ",Year+1," год")</f>
        <v>Годовой объем на 2024 год</v>
      </c>
      <c r="D17" s="8" t="str">
        <f>CONCATENATE("Годовой объем на ",Year+2," год")</f>
        <v>Годовой объем на 2025 год</v>
      </c>
    </row>
    <row r="18" spans="1:4" ht="15.75" x14ac:dyDescent="0.25">
      <c r="A18" s="22">
        <v>1</v>
      </c>
      <c r="B18" s="22">
        <v>2</v>
      </c>
      <c r="C18" s="22">
        <v>3</v>
      </c>
      <c r="D18" s="22">
        <v>4</v>
      </c>
    </row>
    <row r="19" spans="1:4" ht="15.75" x14ac:dyDescent="0.25">
      <c r="A19" s="13"/>
      <c r="B19" s="29" t="s">
        <v>55</v>
      </c>
      <c r="C19" s="10">
        <f>C20+C54</f>
        <v>-250537.38123999993</v>
      </c>
      <c r="D19" s="15">
        <f>D20+D54</f>
        <v>-2472940.8569499999</v>
      </c>
    </row>
    <row r="20" spans="1:4" ht="15.75" x14ac:dyDescent="0.25">
      <c r="A20" s="14" t="s">
        <v>56</v>
      </c>
      <c r="B20" s="30" t="s">
        <v>57</v>
      </c>
      <c r="C20" s="10">
        <f>C21+C27+C38+C47</f>
        <v>-61575.378479999927</v>
      </c>
      <c r="D20" s="15">
        <f>D21+D24+D27+D38+D47</f>
        <v>-2283978.8541899999</v>
      </c>
    </row>
    <row r="21" spans="1:4" ht="31.5" x14ac:dyDescent="0.25">
      <c r="A21" s="13" t="s">
        <v>5</v>
      </c>
      <c r="B21" s="29" t="s">
        <v>6</v>
      </c>
      <c r="C21" s="10">
        <v>-400000</v>
      </c>
      <c r="D21" s="10">
        <v>0</v>
      </c>
    </row>
    <row r="22" spans="1:4" ht="31.5" x14ac:dyDescent="0.25">
      <c r="A22" s="9" t="s">
        <v>7</v>
      </c>
      <c r="B22" s="31" t="s">
        <v>8</v>
      </c>
      <c r="C22" s="12">
        <v>-400000</v>
      </c>
      <c r="D22" s="12">
        <v>0</v>
      </c>
    </row>
    <row r="23" spans="1:4" ht="31.5" x14ac:dyDescent="0.25">
      <c r="A23" s="9" t="s">
        <v>9</v>
      </c>
      <c r="B23" s="31" t="s">
        <v>10</v>
      </c>
      <c r="C23" s="12">
        <v>-400000</v>
      </c>
      <c r="D23" s="12">
        <v>0</v>
      </c>
    </row>
    <row r="24" spans="1:4" ht="15.75" x14ac:dyDescent="0.25">
      <c r="A24" s="23" t="s">
        <v>77</v>
      </c>
      <c r="B24" s="24" t="s">
        <v>78</v>
      </c>
      <c r="C24" s="15">
        <f>C25</f>
        <v>0</v>
      </c>
      <c r="D24" s="15">
        <f>D25</f>
        <v>-2670000</v>
      </c>
    </row>
    <row r="25" spans="1:4" ht="15.75" x14ac:dyDescent="0.25">
      <c r="A25" s="25" t="s">
        <v>79</v>
      </c>
      <c r="B25" s="26" t="s">
        <v>80</v>
      </c>
      <c r="C25" s="12">
        <f>C26</f>
        <v>0</v>
      </c>
      <c r="D25" s="12">
        <f>D26</f>
        <v>-2670000</v>
      </c>
    </row>
    <row r="26" spans="1:4" ht="31.5" x14ac:dyDescent="0.25">
      <c r="A26" s="25" t="s">
        <v>81</v>
      </c>
      <c r="B26" s="26" t="s">
        <v>82</v>
      </c>
      <c r="C26" s="12">
        <v>0</v>
      </c>
      <c r="D26" s="12">
        <v>-2670000</v>
      </c>
    </row>
    <row r="27" spans="1:4" ht="15.75" x14ac:dyDescent="0.25">
      <c r="A27" s="13" t="s">
        <v>11</v>
      </c>
      <c r="B27" s="29" t="s">
        <v>63</v>
      </c>
      <c r="C27" s="10">
        <v>149462.61876000001</v>
      </c>
      <c r="D27" s="10">
        <f>D28</f>
        <v>197059.14305000007</v>
      </c>
    </row>
    <row r="28" spans="1:4" ht="31.5" x14ac:dyDescent="0.25">
      <c r="A28" s="9" t="s">
        <v>12</v>
      </c>
      <c r="B28" s="31" t="s">
        <v>60</v>
      </c>
      <c r="C28" s="12">
        <v>149462.61876000001</v>
      </c>
      <c r="D28" s="12">
        <f>D29+D33</f>
        <v>197059.14305000007</v>
      </c>
    </row>
    <row r="29" spans="1:4" ht="31.5" x14ac:dyDescent="0.25">
      <c r="A29" s="9" t="s">
        <v>13</v>
      </c>
      <c r="B29" s="31" t="s">
        <v>68</v>
      </c>
      <c r="C29" s="12">
        <v>6216367</v>
      </c>
      <c r="D29" s="12">
        <f>D30</f>
        <v>6612735</v>
      </c>
    </row>
    <row r="30" spans="1:4" ht="31.5" x14ac:dyDescent="0.25">
      <c r="A30" s="9" t="s">
        <v>14</v>
      </c>
      <c r="B30" s="31" t="s">
        <v>69</v>
      </c>
      <c r="C30" s="12">
        <v>6216367</v>
      </c>
      <c r="D30" s="12">
        <f>D31+D32</f>
        <v>6612735</v>
      </c>
    </row>
    <row r="31" spans="1:4" ht="47.25" x14ac:dyDescent="0.25">
      <c r="A31" s="20" t="s">
        <v>64</v>
      </c>
      <c r="B31" s="32" t="s">
        <v>65</v>
      </c>
      <c r="C31" s="21">
        <v>6015000</v>
      </c>
      <c r="D31" s="21">
        <v>6210000</v>
      </c>
    </row>
    <row r="32" spans="1:4" ht="63" x14ac:dyDescent="0.25">
      <c r="A32" s="20" t="s">
        <v>66</v>
      </c>
      <c r="B32" s="32" t="s">
        <v>67</v>
      </c>
      <c r="C32" s="21">
        <v>201367</v>
      </c>
      <c r="D32" s="21">
        <v>402735</v>
      </c>
    </row>
    <row r="33" spans="1:4" ht="31.5" x14ac:dyDescent="0.25">
      <c r="A33" s="9" t="s">
        <v>15</v>
      </c>
      <c r="B33" s="31" t="s">
        <v>61</v>
      </c>
      <c r="C33" s="12">
        <v>-6066904.38124</v>
      </c>
      <c r="D33" s="12">
        <f>D34</f>
        <v>-6415675.8569499999</v>
      </c>
    </row>
    <row r="34" spans="1:4" ht="31.5" x14ac:dyDescent="0.25">
      <c r="A34" s="9" t="s">
        <v>16</v>
      </c>
      <c r="B34" s="31" t="s">
        <v>62</v>
      </c>
      <c r="C34" s="12">
        <f>C35+C36+C37</f>
        <v>-6066904.38124</v>
      </c>
      <c r="D34" s="12">
        <f>D35+D36+D37</f>
        <v>-6415675.8569499999</v>
      </c>
    </row>
    <row r="35" spans="1:4" ht="47.25" x14ac:dyDescent="0.25">
      <c r="A35" s="20" t="s">
        <v>70</v>
      </c>
      <c r="B35" s="32" t="s">
        <v>73</v>
      </c>
      <c r="C35" s="21">
        <v>-6015000</v>
      </c>
      <c r="D35" s="21">
        <v>-6210000</v>
      </c>
    </row>
    <row r="36" spans="1:4" ht="63" x14ac:dyDescent="0.25">
      <c r="A36" s="20" t="s">
        <v>71</v>
      </c>
      <c r="B36" s="32" t="s">
        <v>74</v>
      </c>
      <c r="C36" s="21">
        <v>-51904.381240000002</v>
      </c>
      <c r="D36" s="21">
        <f>-51904.38124-78771.4759+0.00019</f>
        <v>-130675.85695</v>
      </c>
    </row>
    <row r="37" spans="1:4" ht="126" x14ac:dyDescent="0.25">
      <c r="A37" s="20" t="s">
        <v>72</v>
      </c>
      <c r="B37" s="32" t="s">
        <v>75</v>
      </c>
      <c r="C37" s="21">
        <v>0</v>
      </c>
      <c r="D37" s="21">
        <f>-75000</f>
        <v>-75000</v>
      </c>
    </row>
    <row r="38" spans="1:4" ht="15.75" x14ac:dyDescent="0.25">
      <c r="A38" s="13" t="s">
        <v>17</v>
      </c>
      <c r="B38" s="29" t="s">
        <v>18</v>
      </c>
      <c r="C38" s="10">
        <f>C39+C43</f>
        <v>0</v>
      </c>
      <c r="D38" s="15">
        <f>D39+D43</f>
        <v>0</v>
      </c>
    </row>
    <row r="39" spans="1:4" ht="15.75" x14ac:dyDescent="0.25">
      <c r="A39" s="9" t="s">
        <v>19</v>
      </c>
      <c r="B39" s="31" t="s">
        <v>20</v>
      </c>
      <c r="C39" s="12">
        <f t="shared" ref="C39:D41" si="0">C40</f>
        <v>-103380850.98045999</v>
      </c>
      <c r="D39" s="12">
        <f t="shared" si="0"/>
        <v>-101897852.78675999</v>
      </c>
    </row>
    <row r="40" spans="1:4" ht="15.75" x14ac:dyDescent="0.25">
      <c r="A40" s="9" t="s">
        <v>21</v>
      </c>
      <c r="B40" s="31" t="s">
        <v>22</v>
      </c>
      <c r="C40" s="12">
        <f t="shared" si="0"/>
        <v>-103380850.98045999</v>
      </c>
      <c r="D40" s="12">
        <f t="shared" si="0"/>
        <v>-101897852.78675999</v>
      </c>
    </row>
    <row r="41" spans="1:4" ht="15.75" x14ac:dyDescent="0.25">
      <c r="A41" s="9" t="s">
        <v>23</v>
      </c>
      <c r="B41" s="31" t="s">
        <v>24</v>
      </c>
      <c r="C41" s="12">
        <f t="shared" si="0"/>
        <v>-103380850.98045999</v>
      </c>
      <c r="D41" s="12">
        <f t="shared" si="0"/>
        <v>-101897852.78675999</v>
      </c>
    </row>
    <row r="42" spans="1:4" ht="15.75" x14ac:dyDescent="0.25">
      <c r="A42" s="9" t="s">
        <v>25</v>
      </c>
      <c r="B42" s="31" t="s">
        <v>26</v>
      </c>
      <c r="C42" s="12">
        <f>-(95475521.9777+C29+C51)</f>
        <v>-103380850.98045999</v>
      </c>
      <c r="D42" s="12">
        <f>-(93596155.784+D29+D51)</f>
        <v>-101897852.78675999</v>
      </c>
    </row>
    <row r="43" spans="1:4" ht="15.75" x14ac:dyDescent="0.25">
      <c r="A43" s="9" t="s">
        <v>27</v>
      </c>
      <c r="B43" s="31" t="s">
        <v>28</v>
      </c>
      <c r="C43" s="12">
        <f t="shared" ref="C43:D45" si="1">C44</f>
        <v>103380850.98045999</v>
      </c>
      <c r="D43" s="12">
        <f t="shared" si="1"/>
        <v>101897852.78675999</v>
      </c>
    </row>
    <row r="44" spans="1:4" ht="15.75" x14ac:dyDescent="0.25">
      <c r="A44" s="9" t="s">
        <v>29</v>
      </c>
      <c r="B44" s="31" t="s">
        <v>30</v>
      </c>
      <c r="C44" s="12">
        <f t="shared" si="1"/>
        <v>103380850.98045999</v>
      </c>
      <c r="D44" s="12">
        <f t="shared" si="1"/>
        <v>101897852.78675999</v>
      </c>
    </row>
    <row r="45" spans="1:4" ht="15.75" x14ac:dyDescent="0.25">
      <c r="A45" s="9" t="s">
        <v>31</v>
      </c>
      <c r="B45" s="31" t="s">
        <v>32</v>
      </c>
      <c r="C45" s="12">
        <f t="shared" si="1"/>
        <v>103380850.98045999</v>
      </c>
      <c r="D45" s="12">
        <f t="shared" si="1"/>
        <v>101897852.78675999</v>
      </c>
    </row>
    <row r="46" spans="1:4" ht="15.75" x14ac:dyDescent="0.25">
      <c r="A46" s="9" t="s">
        <v>33</v>
      </c>
      <c r="B46" s="31" t="s">
        <v>34</v>
      </c>
      <c r="C46" s="12">
        <f>95224984.59646+C22*-1+C33*-1+C50*-1+C55*-1</f>
        <v>103380850.98045999</v>
      </c>
      <c r="D46" s="12">
        <f>91123214.92705+D25*-1+D33*-1+D50*-1+D55*-1</f>
        <v>101897852.78675999</v>
      </c>
    </row>
    <row r="47" spans="1:4" ht="15.75" x14ac:dyDescent="0.25">
      <c r="A47" s="13" t="s">
        <v>35</v>
      </c>
      <c r="B47" s="29" t="s">
        <v>36</v>
      </c>
      <c r="C47" s="10">
        <f>C48+C51</f>
        <v>188962.00276000006</v>
      </c>
      <c r="D47" s="15">
        <f>D48+D51</f>
        <v>188962.00276000006</v>
      </c>
    </row>
    <row r="48" spans="1:4" ht="15.75" x14ac:dyDescent="0.25">
      <c r="A48" s="9" t="s">
        <v>37</v>
      </c>
      <c r="B48" s="31" t="s">
        <v>38</v>
      </c>
      <c r="C48" s="12">
        <v>-1500000</v>
      </c>
      <c r="D48" s="12">
        <v>-1500000</v>
      </c>
    </row>
    <row r="49" spans="1:4" ht="15.75" x14ac:dyDescent="0.25">
      <c r="A49" s="9" t="s">
        <v>39</v>
      </c>
      <c r="B49" s="31" t="s">
        <v>40</v>
      </c>
      <c r="C49" s="12">
        <v>-1500000</v>
      </c>
      <c r="D49" s="12">
        <v>-1500000</v>
      </c>
    </row>
    <row r="50" spans="1:4" ht="31.5" x14ac:dyDescent="0.25">
      <c r="A50" s="9" t="s">
        <v>41</v>
      </c>
      <c r="B50" s="31" t="s">
        <v>42</v>
      </c>
      <c r="C50" s="12">
        <v>-1500000</v>
      </c>
      <c r="D50" s="12">
        <v>-1500000</v>
      </c>
    </row>
    <row r="51" spans="1:4" ht="15.75" x14ac:dyDescent="0.25">
      <c r="A51" s="9" t="s">
        <v>43</v>
      </c>
      <c r="B51" s="31" t="s">
        <v>44</v>
      </c>
      <c r="C51" s="12">
        <f>C52</f>
        <v>1688962.0027600001</v>
      </c>
      <c r="D51" s="12">
        <f>D52</f>
        <v>1688962.0027600001</v>
      </c>
    </row>
    <row r="52" spans="1:4" ht="31.5" x14ac:dyDescent="0.25">
      <c r="A52" s="9" t="s">
        <v>45</v>
      </c>
      <c r="B52" s="31" t="s">
        <v>46</v>
      </c>
      <c r="C52" s="12">
        <f>C53</f>
        <v>1688962.0027600001</v>
      </c>
      <c r="D52" s="12">
        <f>D53</f>
        <v>1688962.0027600001</v>
      </c>
    </row>
    <row r="53" spans="1:4" ht="31.5" x14ac:dyDescent="0.25">
      <c r="A53" s="9" t="s">
        <v>47</v>
      </c>
      <c r="B53" s="31" t="s">
        <v>48</v>
      </c>
      <c r="C53" s="12">
        <v>1688962.0027600001</v>
      </c>
      <c r="D53" s="12">
        <v>1688962.0027600001</v>
      </c>
    </row>
    <row r="54" spans="1:4" ht="15.75" x14ac:dyDescent="0.25">
      <c r="A54" s="16" t="s">
        <v>58</v>
      </c>
      <c r="B54" s="30" t="s">
        <v>59</v>
      </c>
      <c r="C54" s="10">
        <f t="shared" ref="C54:D56" si="2">C55</f>
        <v>-188962.00276</v>
      </c>
      <c r="D54" s="10">
        <f t="shared" si="2"/>
        <v>-188962.00276</v>
      </c>
    </row>
    <row r="55" spans="1:4" ht="31.5" x14ac:dyDescent="0.25">
      <c r="A55" s="9" t="s">
        <v>49</v>
      </c>
      <c r="B55" s="31" t="s">
        <v>50</v>
      </c>
      <c r="C55" s="12">
        <f t="shared" si="2"/>
        <v>-188962.00276</v>
      </c>
      <c r="D55" s="12">
        <f t="shared" si="2"/>
        <v>-188962.00276</v>
      </c>
    </row>
    <row r="56" spans="1:4" ht="31.5" x14ac:dyDescent="0.25">
      <c r="A56" s="9" t="s">
        <v>51</v>
      </c>
      <c r="B56" s="31" t="s">
        <v>52</v>
      </c>
      <c r="C56" s="12">
        <f t="shared" si="2"/>
        <v>-188962.00276</v>
      </c>
      <c r="D56" s="12">
        <f t="shared" si="2"/>
        <v>-188962.00276</v>
      </c>
    </row>
    <row r="57" spans="1:4" ht="47.25" x14ac:dyDescent="0.25">
      <c r="A57" s="17" t="s">
        <v>53</v>
      </c>
      <c r="B57" s="33" t="s">
        <v>54</v>
      </c>
      <c r="C57" s="18">
        <v>-188962.00276</v>
      </c>
      <c r="D57" s="18">
        <v>-188962.00276</v>
      </c>
    </row>
    <row r="58" spans="1:4" ht="15.75" x14ac:dyDescent="0.25">
      <c r="A58" s="11"/>
      <c r="D58" s="28" t="s">
        <v>87</v>
      </c>
    </row>
    <row r="59" spans="1:4" ht="15.75" x14ac:dyDescent="0.25"/>
  </sheetData>
  <mergeCells count="1">
    <mergeCell ref="A15:D15"/>
  </mergeCells>
  <pageMargins left="0.52" right="0.17" top="0.52" bottom="0.37" header="0.31496062992125984" footer="0.17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Приложение </vt:lpstr>
      <vt:lpstr>Date</vt:lpstr>
      <vt:lpstr>Law</vt:lpstr>
      <vt:lpstr>TableHeaderYear1</vt:lpstr>
      <vt:lpstr>TableHeaderYear2</vt:lpstr>
      <vt:lpstr>TableHeaderYear3</vt:lpstr>
      <vt:lpstr>Year</vt:lpstr>
      <vt:lpstr>'Приложение '!Заголовки_для_печати</vt:lpstr>
      <vt:lpstr>'Приложение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2023-10-02T02:53:56Z</dcterms:modified>
</cp:coreProperties>
</file>