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ОФУиО\Хамлова Н.Л\2024 Баланс\"/>
    </mc:Choice>
  </mc:AlternateContent>
  <bookViews>
    <workbookView xWindow="0" yWindow="0" windowWidth="28800" windowHeight="11700" activeTab="1"/>
  </bookViews>
  <sheets>
    <sheet name="Учреждения" sheetId="1" r:id="rId1"/>
    <sheet name="МуниципальныеРайоны" sheetId="2" r:id="rId2"/>
  </sheets>
  <definedNames>
    <definedName name="_xlnm._FilterDatabase" localSheetId="1" hidden="1">МуниципальныеРайоны!$A$5:$P$71</definedName>
    <definedName name="_xlnm._FilterDatabase" localSheetId="0" hidden="1">Учреждения!$A$83:$F$119</definedName>
    <definedName name="_xlnm.Print_Titles" localSheetId="1">МуниципальныеРайоны!$4:$5</definedName>
  </definedNames>
  <calcPr calcId="162913"/>
</workbook>
</file>

<file path=xl/calcChain.xml><?xml version="1.0" encoding="utf-8"?>
<calcChain xmlns="http://schemas.openxmlformats.org/spreadsheetml/2006/main">
  <c r="E7" i="1" l="1"/>
  <c r="E9" i="1" l="1"/>
  <c r="P56" i="2" l="1"/>
  <c r="P63" i="2"/>
  <c r="J6" i="2"/>
  <c r="J71" i="2" l="1"/>
  <c r="C19" i="2" l="1"/>
  <c r="I6" i="2" l="1"/>
  <c r="I71" i="2"/>
  <c r="C6" i="2"/>
  <c r="G6" i="2"/>
  <c r="D6" i="2"/>
  <c r="P52"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3" i="2"/>
  <c r="P54" i="2"/>
  <c r="P55" i="2"/>
  <c r="P57" i="2"/>
  <c r="P58" i="2"/>
  <c r="P59" i="2"/>
  <c r="P60" i="2"/>
  <c r="P61" i="2"/>
  <c r="P62" i="2"/>
  <c r="P64" i="2"/>
  <c r="P65" i="2"/>
  <c r="P66" i="2"/>
  <c r="P67" i="2"/>
  <c r="P68" i="2"/>
  <c r="P69" i="2"/>
  <c r="P70" i="2"/>
  <c r="E71" i="2"/>
  <c r="F71" i="2"/>
  <c r="M71" i="2"/>
  <c r="O71" i="2"/>
  <c r="B71" i="2"/>
  <c r="H6" i="2" l="1"/>
  <c r="H71" i="2" s="1"/>
  <c r="K6" i="2"/>
  <c r="K71" i="2" s="1"/>
  <c r="G71" i="2"/>
  <c r="N6" i="2"/>
  <c r="N71" i="2" s="1"/>
  <c r="D71" i="2"/>
  <c r="L7" i="2"/>
  <c r="P7" i="2" l="1"/>
  <c r="L71" i="2"/>
  <c r="P6" i="2"/>
  <c r="C71" i="2"/>
  <c r="P71" i="2" l="1"/>
  <c r="C119" i="1"/>
  <c r="D119" i="1"/>
  <c r="E119" i="1"/>
  <c r="B119" i="1"/>
  <c r="E74" i="1" l="1"/>
</calcChain>
</file>

<file path=xl/sharedStrings.xml><?xml version="1.0" encoding="utf-8"?>
<sst xmlns="http://schemas.openxmlformats.org/spreadsheetml/2006/main" count="205" uniqueCount="203">
  <si>
    <t>БАЛАНС
доходов и расходов краевого бюджета за апрель 2024 года</t>
  </si>
  <si>
    <t>тыс.рублей</t>
  </si>
  <si>
    <t>Остаток средств на 01.04.2024 года</t>
  </si>
  <si>
    <t>Собственные доходы</t>
  </si>
  <si>
    <t>Финансовая помощь из федерального бюджета</t>
  </si>
  <si>
    <t>в т.ч. целевые средства</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</si>
  <si>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</si>
  <si>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</si>
  <si>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</si>
  <si>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</si>
  <si>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</si>
  <si>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</si>
  <si>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</si>
  <si>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</si>
  <si>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</si>
  <si>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</si>
  <si>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</si>
  <si>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</si>
  <si>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</si>
  <si>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</si>
  <si>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</si>
  <si>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</si>
  <si>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</si>
  <si>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</si>
  <si>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</si>
  <si>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</si>
  <si>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</si>
  <si>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</si>
  <si>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</si>
  <si>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</si>
  <si>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</si>
  <si>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</si>
  <si>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техническое оснащение муниципальных музеев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</si>
  <si>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</si>
  <si>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</si>
  <si>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</si>
  <si>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</si>
  <si>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</si>
  <si>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</si>
  <si>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</si>
  <si>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</si>
  <si>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</si>
  <si>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Прочие безвозмездные поступления в бюджеты субъектов Российской Федерации</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</si>
  <si>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</si>
  <si>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Субсидии бюджетам субъектов Российской Федерации на создание модельных муниципальных библиотек</t>
  </si>
  <si>
    <t>ИТОГО ДОХОДОВ</t>
  </si>
  <si>
    <t>ИТОГО РАСХОДОВ</t>
  </si>
  <si>
    <t>из них:</t>
  </si>
  <si>
    <t>целевые средства:</t>
  </si>
  <si>
    <t>Расшифровка расходов:</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</si>
  <si>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</si>
  <si>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</si>
  <si>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</si>
  <si>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</si>
  <si>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</si>
  <si>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</si>
  <si>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</si>
  <si>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</si>
  <si>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</si>
  <si>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</si>
  <si>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</si>
  <si>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</si>
  <si>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</si>
  <si>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</si>
  <si>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</si>
  <si>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</si>
  <si>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</si>
  <si>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</si>
  <si>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</si>
  <si>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</si>
  <si>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</si>
  <si>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</si>
  <si>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</si>
  <si>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</si>
  <si>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</si>
  <si>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</si>
  <si>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</si>
  <si>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</si>
  <si>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</si>
  <si>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</si>
  <si>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</si>
  <si>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</si>
  <si>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</si>
  <si>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</si>
  <si>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</si>
  <si>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</si>
  <si>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</si>
  <si>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</si>
  <si>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</si>
  <si>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</si>
  <si>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</si>
  <si>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</si>
  <si>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</si>
  <si>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</si>
  <si>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</si>
  <si>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</si>
  <si>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</si>
  <si>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</si>
  <si>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</si>
  <si>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</si>
  <si>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</si>
  <si>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</si>
  <si>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</si>
  <si>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</si>
  <si>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</si>
  <si>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</si>
  <si>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</si>
  <si>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</si>
  <si>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</si>
  <si>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</si>
  <si>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</si>
  <si>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</si>
  <si>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</si>
  <si>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</si>
  <si>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</si>
  <si>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</si>
  <si>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</si>
  <si>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</si>
  <si>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</si>
  <si>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</si>
  <si>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</si>
  <si>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</si>
  <si>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</si>
  <si>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</si>
  <si>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</si>
  <si>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</si>
  <si>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</si>
  <si>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</si>
  <si>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</si>
  <si>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для осуществления государственных полномочий Камчатского края на государственную регистрацию актов гражданского состояния</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</si>
  <si>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</si>
  <si>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</si>
  <si>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</si>
  <si>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</si>
  <si>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Иные межбюджетные трансферты на возмещение произведенных расходов по организации работы пунктов временного размещения, размещению и питанию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находившихся в пунктах временного размещения на территории Камчатского края</t>
  </si>
  <si>
    <t>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t>
  </si>
  <si>
    <t>Субсидии местным бюджетам на проведение ремонтных работ в аудиториях, где предполагается установка закупленного оборудования для центра образования "Точка роста"</t>
  </si>
  <si>
    <t>Субсидии местным бюджетам на реализацию мероприятий, направленных на компенсацию транспортных расходов торговых предприятий на завоз продовольственных товаров в труднодоступные местности Камчатского края</t>
  </si>
  <si>
    <t>Субсидии местным бюджетам на реализацию мероприятий, направленных на создание условий для развития объектов многоформатной торговли, в том числе ярмарочной торговли, на территории Камчатского края</t>
  </si>
  <si>
    <t>Субсидии местным бюджетам на проведение ремонта ветхих и аварийных сетей</t>
  </si>
  <si>
    <t>Субсидии местным бюджетам на реализацию мероприятий, направленных на снижение потребления населением Камчатского края наркотических средств и алкогольной продукции</t>
  </si>
  <si>
    <t>Субсидии местным бюджетам на реализацию мероприятий, направленных на поддержку граждан и их объединений, участвующих в охране общественного порядка, создание условий для деятельности народных дружин</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</si>
  <si>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</si>
  <si>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организацию перевозок пассажиров автомобильным транспортом на внутримуниципальных маршрутах городского, пригородного сообщения по сниженным тарифам</t>
  </si>
  <si>
    <t>Субсидии местным бюджетам в целях поддержки экономического и социального развития коренных малочисленных народов</t>
  </si>
  <si>
    <t>Субсидии местным бюджетам на реализацию мероприятий муниципальных программ поддержки социально ориентированных некоммерческих организаций</t>
  </si>
  <si>
    <t>Субсидии местным бюджетам на обеспечение деятельности районных (городских) информационно-консультационных центров (пунктов) по вопросам деятельности социально ориентированных некоммерческих организаций</t>
  </si>
  <si>
    <t>Субсидии местным бюджетам на реализацию мероприятий, направленных на организацию отдыха и оздоровления детей</t>
  </si>
  <si>
    <t>Субсидии местным бюджетам на обеспечение комплексной безопасности муниципальных учреждений социальной сферы</t>
  </si>
  <si>
    <t>Субсидии местным бюджетам в целях софинансирования расходных обязательств, возникающих при выполнении полномочий органов местного самоуправления по вопросам местного значения: на реализацию мероприятий, направленных на проведение текущих и капитальных ремонтов образовательных организаций</t>
  </si>
  <si>
    <t>Расходы, связанные с особым режимом безопасного функционирования закрытых административно-территориальных образований</t>
  </si>
  <si>
    <t>Государственная поддержка организаций, входящих в систему спортивной подготовки</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</si>
  <si>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</si>
  <si>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Осуществление первичного воинского учета органами местного самоуправления поселений, муниципальных и городских округов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</si>
  <si>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</si>
  <si>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</si>
  <si>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</si>
  <si>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</si>
  <si>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Финансовое обеспечение дорожной деятельности (Иные межбюджетные трансферты на проведение капитального ремонта, ремонта автомобильных дорог Петропавловск-Камчатской агломерации)</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</si>
  <si>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(Финансовая поддержка победителей конкурса среди субъектов Российской Федерации, входящих в состав Дальневосточного федерального округа)</t>
  </si>
  <si>
    <t>Создание модельных муниципальных библиотек</t>
  </si>
  <si>
    <t>Государственная поддержка отрасли культуры (Модернизация региональных и муниципальных детских школ искусств по видам искусств путем их реконструкции и (или) капитального ремонта)</t>
  </si>
  <si>
    <t>Реализация программ формирования современной городской среды (Благоустройство общественных пространств)</t>
  </si>
  <si>
    <t>Техническое оснащение региональных и муниципальных музеев</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</si>
  <si>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</si>
  <si>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</si>
  <si>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</si>
  <si>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Строительство автомобильной дороги от пос. Заозерный до Халактырского пляжа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</si>
  <si>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</si>
  <si>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</si>
  <si>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Реализация мероприятий по обеспечению жильем молодых семей</t>
  </si>
  <si>
    <t>Обеспечение комплексного развития сельских территорий (Субсидии местным бюджетам на реализацию проектов  комплексного развития сельских территорий или сельских агломераций)</t>
  </si>
  <si>
    <t>Реализация мероприятий по модернизации школьных систем образования</t>
  </si>
  <si>
    <t>Всего: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</si>
  <si>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t>
  </si>
  <si>
    <t xml:space="preserve">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</si>
  <si>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</si>
  <si>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 xml:space="preserve">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t>
  </si>
  <si>
    <t xml:space="preserve">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</si>
  <si>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</si>
  <si>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 xml:space="preserve">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t>
  </si>
  <si>
    <t>Субсидии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</si>
  <si>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 xml:space="preserve">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t>
  </si>
  <si>
    <t xml:space="preserve">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t>
  </si>
  <si>
    <t>Субсидии бюджетам субъектов Российской Федерации на реализацию мероприятий в сфере реабилитации и абилитации инвалидов</t>
  </si>
  <si>
    <t xml:space="preserve">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 </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</si>
  <si>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</si>
  <si>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 xml:space="preserve">Субсидии бюджетам субъектов Российской Федерации на реализацию мероприятий по модернизации школьных систем образования </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</si>
  <si>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</si>
  <si>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</si>
  <si>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</si>
  <si>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</si>
  <si>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Субвенции бюджетам субъектов Российской Федерации на осуществление мер пожарной безопасности и тушение лесных пожаров </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</si>
  <si>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</si>
  <si>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</si>
  <si>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 xml:space="preserve">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t>
  </si>
  <si>
    <t>Остаток средств на 01.05.2024 года</t>
  </si>
  <si>
    <t>Остаток средств на 01.05.2024 года с учетом привлеченных средств</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</si>
  <si>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(Благоустройство дальневосточных дворов (не менее 4 дворовых территорий) в 2024 году).</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</si>
  <si>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</si>
  <si>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</si>
  <si>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 xml:space="preserve">Привлечение коммерческих кредитов </t>
  </si>
  <si>
    <t>Погашение бюджетного кредита, предоставляемого в целях опережающего финансового обеспечения расходных обязательств субъектов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</si>
</sst>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8"/>
      <name val="Arial"/>
    </font>
    <font>
      <sz val="18"/>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b/>
      <sz val="12"/>
      <name val="Times New Roman"/>
      <family val="1"/>
      <charset val="204"/>
    </font>
    <font>
      <sz val="8"/>
      <name val="Times New Roman"/>
      <family val="1"/>
      <charset val="204"/>
    </font>
    <font>
      <b/>
      <sz val="10"/>
      <name val="Times New Roman"/>
      <family val="1"/>
      <charset val="204"/>
    </font>
    <font>
      <sz val="10"/>
      <name val="Times New Roman"/>
      <family val="1"/>
      <charset val="204"/>
    </font>
    <font>
      <b/>
      <i/>
      <sz val="10"/>
      <name val="Times New Roman"/>
      <family val="1"/>
      <charset val="204"/>
    </font>
    <font>
      <b/>
      <sz val="11"/>
      <name val="Times New Roman"/>
      <family val="1"/>
      <charset val="204"/>
    </font>
    <font>
      <sz val="11"/>
      <name val="Times New Roman"/>
      <family val="1"/>
      <charset val="204"/>
    </font>
    <font>
      <i/>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4">
    <xf numFmtId="0" fontId="0" fillId="0" borderId="0" xfId="0"/>
    <xf numFmtId="0" fontId="0" fillId="0" borderId="0" xfId="0" applyAlignment="1">
      <alignment horizontal="left"/>
    </xf>
    <xf numFmtId="0" fontId="0" fillId="0" borderId="0" xfId="0" applyAlignment="1">
      <alignment horizontal="left" wrapText="1"/>
    </xf>
    <xf numFmtId="4" fontId="0" fillId="0" borderId="0" xfId="0" applyNumberFormat="1"/>
    <xf numFmtId="0" fontId="3" fillId="2" borderId="1" xfId="0" applyFont="1" applyFill="1" applyBorder="1" applyAlignment="1">
      <alignment horizontal="left" vertical="center" wrapText="1"/>
    </xf>
    <xf numFmtId="164" fontId="3" fillId="2" borderId="1" xfId="0" applyNumberFormat="1" applyFont="1" applyFill="1" applyBorder="1" applyAlignment="1">
      <alignment horizontal="right" vertical="center"/>
    </xf>
    <xf numFmtId="164" fontId="4" fillId="2" borderId="1" xfId="0" applyNumberFormat="1" applyFont="1" applyFill="1" applyBorder="1" applyAlignment="1">
      <alignment horizontal="right" vertical="center"/>
    </xf>
    <xf numFmtId="0" fontId="0" fillId="2" borderId="0" xfId="0" applyFill="1" applyAlignment="1">
      <alignment horizontal="left"/>
    </xf>
    <xf numFmtId="165" fontId="3" fillId="2" borderId="1" xfId="0" applyNumberFormat="1" applyFont="1" applyFill="1" applyBorder="1" applyAlignment="1">
      <alignment horizontal="right" vertical="center"/>
    </xf>
    <xf numFmtId="0" fontId="3" fillId="2" borderId="1" xfId="0" applyFont="1" applyFill="1" applyBorder="1" applyAlignment="1">
      <alignment horizontal="right" vertical="center"/>
    </xf>
    <xf numFmtId="0" fontId="3" fillId="2" borderId="5" xfId="0" applyFont="1" applyFill="1" applyBorder="1" applyAlignment="1">
      <alignment horizontal="center" vertical="center" wrapText="1"/>
    </xf>
    <xf numFmtId="0" fontId="3" fillId="2" borderId="4" xfId="0" applyFont="1" applyFill="1" applyBorder="1" applyAlignment="1">
      <alignment horizontal="right" vertical="center"/>
    </xf>
    <xf numFmtId="0" fontId="4" fillId="2" borderId="1" xfId="0" applyFont="1" applyFill="1" applyBorder="1" applyAlignment="1">
      <alignment horizontal="left" vertical="center" wrapText="1"/>
    </xf>
    <xf numFmtId="0" fontId="1" fillId="2" borderId="4" xfId="0" applyFont="1" applyFill="1" applyBorder="1" applyAlignment="1">
      <alignment horizontal="left"/>
    </xf>
    <xf numFmtId="0" fontId="0" fillId="2" borderId="0" xfId="0" applyFill="1"/>
    <xf numFmtId="0" fontId="3" fillId="2" borderId="4" xfId="0" applyFont="1" applyFill="1" applyBorder="1" applyAlignment="1">
      <alignment horizontal="center" vertical="center" wrapText="1"/>
    </xf>
    <xf numFmtId="164" fontId="0" fillId="2" borderId="0" xfId="0" applyNumberFormat="1" applyFill="1" applyAlignment="1">
      <alignment horizontal="left"/>
    </xf>
    <xf numFmtId="0" fontId="6" fillId="0" borderId="0" xfId="0" applyFont="1" applyAlignment="1">
      <alignment horizontal="left"/>
    </xf>
    <xf numFmtId="0" fontId="6" fillId="0" borderId="0" xfId="0" applyFont="1" applyAlignment="1">
      <alignment horizontal="right"/>
    </xf>
    <xf numFmtId="0" fontId="9" fillId="0" borderId="0" xfId="0" applyFont="1" applyAlignment="1">
      <alignment horizontal="left"/>
    </xf>
    <xf numFmtId="0" fontId="7" fillId="0" borderId="1" xfId="0" applyFont="1" applyBorder="1" applyAlignment="1">
      <alignment horizontal="left" vertical="top" wrapText="1"/>
    </xf>
    <xf numFmtId="0" fontId="8" fillId="0" borderId="1" xfId="0" applyFont="1" applyBorder="1" applyAlignment="1">
      <alignment horizontal="left" wrapText="1"/>
    </xf>
    <xf numFmtId="164" fontId="8" fillId="0" borderId="1" xfId="0" applyNumberFormat="1" applyFont="1" applyBorder="1" applyAlignment="1">
      <alignment horizontal="right" vertical="center"/>
    </xf>
    <xf numFmtId="165" fontId="8" fillId="0" borderId="1" xfId="0" applyNumberFormat="1" applyFont="1" applyBorder="1" applyAlignment="1">
      <alignment horizontal="right" vertical="center"/>
    </xf>
    <xf numFmtId="0" fontId="8" fillId="0" borderId="1" xfId="0" applyFont="1" applyBorder="1" applyAlignment="1">
      <alignment horizontal="right" vertical="center"/>
    </xf>
    <xf numFmtId="0" fontId="7" fillId="0" borderId="1" xfId="0" applyFont="1" applyBorder="1" applyAlignment="1">
      <alignment horizontal="left"/>
    </xf>
    <xf numFmtId="164" fontId="7" fillId="0" borderId="1" xfId="0" applyNumberFormat="1" applyFont="1" applyBorder="1" applyAlignment="1">
      <alignment horizontal="right" vertical="center"/>
    </xf>
    <xf numFmtId="164" fontId="11" fillId="2" borderId="1" xfId="0" applyNumberFormat="1" applyFont="1" applyFill="1" applyBorder="1" applyAlignment="1">
      <alignment horizontal="right"/>
    </xf>
    <xf numFmtId="164" fontId="11" fillId="0" borderId="1" xfId="0" applyNumberFormat="1" applyFont="1" applyBorder="1" applyAlignment="1">
      <alignment horizontal="right"/>
    </xf>
    <xf numFmtId="164" fontId="10" fillId="0" borderId="1" xfId="0" applyNumberFormat="1" applyFont="1" applyBorder="1" applyAlignment="1">
      <alignment horizontal="right"/>
    </xf>
    <xf numFmtId="164" fontId="11" fillId="2" borderId="1" xfId="0" applyNumberFormat="1" applyFont="1" applyFill="1" applyBorder="1" applyAlignment="1">
      <alignment horizontal="right" wrapText="1"/>
    </xf>
    <xf numFmtId="0" fontId="0" fillId="0" borderId="0" xfId="0" applyAlignment="1">
      <alignment wrapText="1"/>
    </xf>
    <xf numFmtId="164" fontId="0" fillId="0" borderId="0" xfId="0" applyNumberFormat="1"/>
    <xf numFmtId="0" fontId="11" fillId="0" borderId="1" xfId="0" applyFont="1" applyBorder="1" applyAlignment="1">
      <alignment horizontal="left" wrapText="1"/>
    </xf>
    <xf numFmtId="0" fontId="5" fillId="0" borderId="0" xfId="0" applyFont="1" applyAlignment="1">
      <alignment horizontal="center" wrapText="1"/>
    </xf>
    <xf numFmtId="0" fontId="10" fillId="0" borderId="1" xfId="0" applyFont="1" applyBorder="1" applyAlignment="1">
      <alignment horizontal="left"/>
    </xf>
    <xf numFmtId="0" fontId="11" fillId="0" borderId="1" xfId="0" applyFont="1" applyBorder="1" applyAlignment="1">
      <alignment horizontal="left"/>
    </xf>
    <xf numFmtId="0" fontId="11" fillId="0" borderId="6" xfId="0" applyFont="1"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12" fillId="0" borderId="1" xfId="0" applyFont="1" applyBorder="1" applyAlignment="1">
      <alignment horizontal="left"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wrapText="1"/>
    </xf>
    <xf numFmtId="0" fontId="10" fillId="0" borderId="1" xfId="0" applyFont="1" applyBorder="1" applyAlignment="1">
      <alignment horizontal="left"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4" xfId="0" applyFont="1" applyFill="1" applyBorder="1" applyAlignment="1">
      <alignment horizont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119"/>
  <sheetViews>
    <sheetView workbookViewId="0">
      <selection activeCell="E4" sqref="E4"/>
    </sheetView>
  </sheetViews>
  <sheetFormatPr defaultColWidth="10.5" defaultRowHeight="11.45" customHeight="1" x14ac:dyDescent="0.2"/>
  <cols>
    <col min="1" max="1" width="66.5" style="1" customWidth="1"/>
    <col min="2" max="4" width="21" style="1" customWidth="1"/>
    <col min="5" max="5" width="23.33203125" style="1" customWidth="1"/>
    <col min="6" max="6" width="20.83203125" customWidth="1"/>
    <col min="7" max="7" width="18.83203125" customWidth="1"/>
    <col min="8" max="8" width="13.1640625" customWidth="1"/>
  </cols>
  <sheetData>
    <row r="1" spans="1:5" ht="32.1" customHeight="1" x14ac:dyDescent="0.25">
      <c r="A1" s="34" t="s">
        <v>0</v>
      </c>
      <c r="B1" s="34"/>
      <c r="C1" s="34"/>
      <c r="D1" s="34"/>
      <c r="E1" s="34"/>
    </row>
    <row r="2" spans="1:5" ht="15" customHeight="1" x14ac:dyDescent="0.2">
      <c r="A2" s="17"/>
      <c r="B2" s="17"/>
      <c r="C2" s="17"/>
      <c r="D2" s="17"/>
      <c r="E2" s="17"/>
    </row>
    <row r="3" spans="1:5" ht="12.95" customHeight="1" x14ac:dyDescent="0.2">
      <c r="A3" s="17"/>
      <c r="B3" s="17"/>
      <c r="C3" s="17"/>
      <c r="D3" s="17"/>
      <c r="E3" s="18" t="s">
        <v>1</v>
      </c>
    </row>
    <row r="4" spans="1:5" ht="12.95" customHeight="1" x14ac:dyDescent="0.2">
      <c r="A4" s="35" t="s">
        <v>2</v>
      </c>
      <c r="B4" s="35"/>
      <c r="C4" s="35"/>
      <c r="D4" s="35"/>
      <c r="E4" s="29">
        <v>3228828.9</v>
      </c>
    </row>
    <row r="5" spans="1:5" ht="12.95" customHeight="1" x14ac:dyDescent="0.25">
      <c r="A5" s="36" t="s">
        <v>201</v>
      </c>
      <c r="B5" s="36"/>
      <c r="C5" s="36"/>
      <c r="D5" s="36"/>
      <c r="E5" s="27">
        <v>2000000</v>
      </c>
    </row>
    <row r="6" spans="1:5" s="31" customFormat="1" ht="32.25" customHeight="1" x14ac:dyDescent="0.25">
      <c r="A6" s="37" t="s">
        <v>202</v>
      </c>
      <c r="B6" s="38"/>
      <c r="C6" s="38"/>
      <c r="D6" s="39"/>
      <c r="E6" s="30">
        <v>480502.9</v>
      </c>
    </row>
    <row r="7" spans="1:5" ht="12.95" customHeight="1" x14ac:dyDescent="0.25">
      <c r="A7" s="36" t="s">
        <v>3</v>
      </c>
      <c r="B7" s="36"/>
      <c r="C7" s="36"/>
      <c r="D7" s="36"/>
      <c r="E7" s="27">
        <f>E72-E8</f>
        <v>1455600.1000000015</v>
      </c>
    </row>
    <row r="8" spans="1:5" ht="12.95" customHeight="1" x14ac:dyDescent="0.25">
      <c r="A8" s="33" t="s">
        <v>4</v>
      </c>
      <c r="B8" s="33"/>
      <c r="C8" s="33"/>
      <c r="D8" s="33"/>
      <c r="E8" s="27">
        <v>13331323.199999999</v>
      </c>
    </row>
    <row r="9" spans="1:5" ht="12.95" customHeight="1" x14ac:dyDescent="0.25">
      <c r="A9" s="36" t="s">
        <v>5</v>
      </c>
      <c r="B9" s="36"/>
      <c r="C9" s="36"/>
      <c r="D9" s="36"/>
      <c r="E9" s="27">
        <f>SUM(E10:E71)</f>
        <v>5484736.1999999993</v>
      </c>
    </row>
    <row r="10" spans="1:5" s="2" customFormat="1" ht="35.25" customHeight="1" x14ac:dyDescent="0.25">
      <c r="A10" s="33" t="s">
        <v>7</v>
      </c>
      <c r="B10" s="33"/>
      <c r="C10" s="33"/>
      <c r="D10" s="33"/>
      <c r="E10" s="27">
        <v>64302.8</v>
      </c>
    </row>
    <row r="11" spans="1:5" s="2" customFormat="1" ht="33" customHeight="1" x14ac:dyDescent="0.25">
      <c r="A11" s="33" t="s">
        <v>8</v>
      </c>
      <c r="B11" s="33"/>
      <c r="C11" s="33"/>
      <c r="D11" s="33"/>
      <c r="E11" s="27">
        <v>44497</v>
      </c>
    </row>
    <row r="12" spans="1:5" s="2" customFormat="1" ht="24.75" customHeight="1" x14ac:dyDescent="0.25">
      <c r="A12" s="33" t="s">
        <v>9</v>
      </c>
      <c r="B12" s="33"/>
      <c r="C12" s="33"/>
      <c r="D12" s="33"/>
      <c r="E12" s="27">
        <v>105813.9</v>
      </c>
    </row>
    <row r="13" spans="1:5" s="2" customFormat="1" ht="46.5" customHeight="1" x14ac:dyDescent="0.25">
      <c r="A13" s="33" t="s">
        <v>10</v>
      </c>
      <c r="B13" s="33"/>
      <c r="C13" s="33"/>
      <c r="D13" s="33"/>
      <c r="E13" s="27">
        <v>9741.1</v>
      </c>
    </row>
    <row r="14" spans="1:5" s="2" customFormat="1" ht="50.25" customHeight="1" x14ac:dyDescent="0.25">
      <c r="A14" s="33" t="s">
        <v>11</v>
      </c>
      <c r="B14" s="33"/>
      <c r="C14" s="33"/>
      <c r="D14" s="33"/>
      <c r="E14" s="27">
        <v>209.7</v>
      </c>
    </row>
    <row r="15" spans="1:5" s="2" customFormat="1" ht="34.5" customHeight="1" x14ac:dyDescent="0.25">
      <c r="A15" s="33" t="s">
        <v>12</v>
      </c>
      <c r="B15" s="33"/>
      <c r="C15" s="33"/>
      <c r="D15" s="33"/>
      <c r="E15" s="27">
        <v>21839.8</v>
      </c>
    </row>
    <row r="16" spans="1:5" s="2" customFormat="1" ht="46.5" customHeight="1" x14ac:dyDescent="0.25">
      <c r="A16" s="33" t="s">
        <v>13</v>
      </c>
      <c r="B16" s="33"/>
      <c r="C16" s="33"/>
      <c r="D16" s="33"/>
      <c r="E16" s="27">
        <v>112.4</v>
      </c>
    </row>
    <row r="17" spans="1:5" s="2" customFormat="1" ht="46.5" customHeight="1" x14ac:dyDescent="0.25">
      <c r="A17" s="33" t="s">
        <v>175</v>
      </c>
      <c r="B17" s="33"/>
      <c r="C17" s="33"/>
      <c r="D17" s="33"/>
      <c r="E17" s="27">
        <v>8454.1</v>
      </c>
    </row>
    <row r="18" spans="1:5" s="2" customFormat="1" ht="46.5" customHeight="1" x14ac:dyDescent="0.25">
      <c r="A18" s="33" t="s">
        <v>176</v>
      </c>
      <c r="B18" s="33"/>
      <c r="C18" s="33"/>
      <c r="D18" s="33"/>
      <c r="E18" s="27">
        <v>1900</v>
      </c>
    </row>
    <row r="19" spans="1:5" s="2" customFormat="1" ht="30" customHeight="1" x14ac:dyDescent="0.25">
      <c r="A19" s="33" t="s">
        <v>14</v>
      </c>
      <c r="B19" s="33"/>
      <c r="C19" s="33"/>
      <c r="D19" s="33"/>
      <c r="E19" s="27">
        <v>7321.5</v>
      </c>
    </row>
    <row r="20" spans="1:5" s="2" customFormat="1" ht="46.5" customHeight="1" x14ac:dyDescent="0.25">
      <c r="A20" s="33" t="s">
        <v>177</v>
      </c>
      <c r="B20" s="33"/>
      <c r="C20" s="33"/>
      <c r="D20" s="33"/>
      <c r="E20" s="27">
        <v>3232.9</v>
      </c>
    </row>
    <row r="21" spans="1:5" s="2" customFormat="1" ht="46.5" customHeight="1" x14ac:dyDescent="0.25">
      <c r="A21" s="33" t="s">
        <v>178</v>
      </c>
      <c r="B21" s="33"/>
      <c r="C21" s="33"/>
      <c r="D21" s="33"/>
      <c r="E21" s="27">
        <v>4410.3999999999996</v>
      </c>
    </row>
    <row r="22" spans="1:5" s="2" customFormat="1" ht="32.25" customHeight="1" x14ac:dyDescent="0.25">
      <c r="A22" s="33" t="s">
        <v>15</v>
      </c>
      <c r="B22" s="33"/>
      <c r="C22" s="33"/>
      <c r="D22" s="33"/>
      <c r="E22" s="27">
        <v>6689.1</v>
      </c>
    </row>
    <row r="23" spans="1:5" s="2" customFormat="1" ht="26.25" customHeight="1" x14ac:dyDescent="0.25">
      <c r="A23" s="33" t="s">
        <v>16</v>
      </c>
      <c r="B23" s="33"/>
      <c r="C23" s="33"/>
      <c r="D23" s="33"/>
      <c r="E23" s="27">
        <v>521.9</v>
      </c>
    </row>
    <row r="24" spans="1:5" s="2" customFormat="1" ht="38.1" customHeight="1" x14ac:dyDescent="0.25">
      <c r="A24" s="33" t="s">
        <v>17</v>
      </c>
      <c r="B24" s="33"/>
      <c r="C24" s="33"/>
      <c r="D24" s="33"/>
      <c r="E24" s="27">
        <v>141.30000000000001</v>
      </c>
    </row>
    <row r="25" spans="1:5" s="2" customFormat="1" ht="35.25" customHeight="1" x14ac:dyDescent="0.25">
      <c r="A25" s="33" t="s">
        <v>18</v>
      </c>
      <c r="B25" s="33"/>
      <c r="C25" s="33"/>
      <c r="D25" s="33"/>
      <c r="E25" s="27">
        <v>3.4</v>
      </c>
    </row>
    <row r="26" spans="1:5" s="2" customFormat="1" ht="37.5" customHeight="1" x14ac:dyDescent="0.25">
      <c r="A26" s="33" t="s">
        <v>19</v>
      </c>
      <c r="B26" s="33"/>
      <c r="C26" s="33"/>
      <c r="D26" s="33"/>
      <c r="E26" s="27">
        <v>894.4</v>
      </c>
    </row>
    <row r="27" spans="1:5" s="2" customFormat="1" ht="21.75" customHeight="1" x14ac:dyDescent="0.25">
      <c r="A27" s="33" t="s">
        <v>20</v>
      </c>
      <c r="B27" s="33"/>
      <c r="C27" s="33"/>
      <c r="D27" s="33"/>
      <c r="E27" s="27">
        <v>8323.2000000000007</v>
      </c>
    </row>
    <row r="28" spans="1:5" s="2" customFormat="1" ht="38.1" customHeight="1" x14ac:dyDescent="0.25">
      <c r="A28" s="33" t="s">
        <v>179</v>
      </c>
      <c r="B28" s="33"/>
      <c r="C28" s="33"/>
      <c r="D28" s="33"/>
      <c r="E28" s="27">
        <v>20215.400000000001</v>
      </c>
    </row>
    <row r="29" spans="1:5" s="2" customFormat="1" ht="51" customHeight="1" x14ac:dyDescent="0.25">
      <c r="A29" s="33" t="s">
        <v>180</v>
      </c>
      <c r="B29" s="33"/>
      <c r="C29" s="33"/>
      <c r="D29" s="33"/>
      <c r="E29" s="27">
        <v>455683.4</v>
      </c>
    </row>
    <row r="30" spans="1:5" s="2" customFormat="1" ht="30" customHeight="1" x14ac:dyDescent="0.25">
      <c r="A30" s="33" t="s">
        <v>181</v>
      </c>
      <c r="B30" s="33"/>
      <c r="C30" s="33"/>
      <c r="D30" s="33"/>
      <c r="E30" s="27">
        <v>15469.2</v>
      </c>
    </row>
    <row r="31" spans="1:5" s="2" customFormat="1" ht="31.5" customHeight="1" x14ac:dyDescent="0.25">
      <c r="A31" s="33" t="s">
        <v>182</v>
      </c>
      <c r="B31" s="33"/>
      <c r="C31" s="33"/>
      <c r="D31" s="33"/>
      <c r="E31" s="27">
        <v>609.1</v>
      </c>
    </row>
    <row r="32" spans="1:5" s="2" customFormat="1" ht="33" customHeight="1" x14ac:dyDescent="0.25">
      <c r="A32" s="33" t="s">
        <v>183</v>
      </c>
      <c r="B32" s="33"/>
      <c r="C32" s="33"/>
      <c r="D32" s="33"/>
      <c r="E32" s="27">
        <v>438682.8</v>
      </c>
    </row>
    <row r="33" spans="1:5" s="2" customFormat="1" ht="49.5" customHeight="1" x14ac:dyDescent="0.25">
      <c r="A33" s="33" t="s">
        <v>21</v>
      </c>
      <c r="B33" s="33"/>
      <c r="C33" s="33"/>
      <c r="D33" s="33"/>
      <c r="E33" s="27">
        <v>233.3</v>
      </c>
    </row>
    <row r="34" spans="1:5" s="2" customFormat="1" ht="33.75" customHeight="1" x14ac:dyDescent="0.25">
      <c r="A34" s="33" t="s">
        <v>22</v>
      </c>
      <c r="B34" s="33"/>
      <c r="C34" s="33"/>
      <c r="D34" s="33"/>
      <c r="E34" s="27">
        <v>10549.6</v>
      </c>
    </row>
    <row r="35" spans="1:5" s="2" customFormat="1" ht="46.5" customHeight="1" x14ac:dyDescent="0.25">
      <c r="A35" s="33" t="s">
        <v>23</v>
      </c>
      <c r="B35" s="33"/>
      <c r="C35" s="33"/>
      <c r="D35" s="33"/>
      <c r="E35" s="27">
        <v>300000</v>
      </c>
    </row>
    <row r="36" spans="1:5" s="2" customFormat="1" ht="21" customHeight="1" x14ac:dyDescent="0.25">
      <c r="A36" s="33" t="s">
        <v>44</v>
      </c>
      <c r="B36" s="33"/>
      <c r="C36" s="33"/>
      <c r="D36" s="33"/>
      <c r="E36" s="27">
        <v>4455</v>
      </c>
    </row>
    <row r="37" spans="1:5" s="2" customFormat="1" ht="29.25" customHeight="1" x14ac:dyDescent="0.25">
      <c r="A37" s="33" t="s">
        <v>24</v>
      </c>
      <c r="B37" s="33"/>
      <c r="C37" s="33"/>
      <c r="D37" s="33"/>
      <c r="E37" s="27">
        <v>292.7</v>
      </c>
    </row>
    <row r="38" spans="1:5" s="2" customFormat="1" ht="32.25" customHeight="1" x14ac:dyDescent="0.25">
      <c r="A38" s="33" t="s">
        <v>25</v>
      </c>
      <c r="B38" s="33"/>
      <c r="C38" s="33"/>
      <c r="D38" s="33"/>
      <c r="E38" s="27">
        <v>6285.9</v>
      </c>
    </row>
    <row r="39" spans="1:5" s="2" customFormat="1" ht="33" customHeight="1" x14ac:dyDescent="0.25">
      <c r="A39" s="33" t="s">
        <v>43</v>
      </c>
      <c r="B39" s="33"/>
      <c r="C39" s="33"/>
      <c r="D39" s="33"/>
      <c r="E39" s="27">
        <v>45643.6</v>
      </c>
    </row>
    <row r="40" spans="1:5" s="2" customFormat="1" ht="19.5" customHeight="1" x14ac:dyDescent="0.25">
      <c r="A40" s="33" t="s">
        <v>26</v>
      </c>
      <c r="B40" s="33"/>
      <c r="C40" s="33"/>
      <c r="D40" s="33"/>
      <c r="E40" s="27">
        <v>39228.800000000003</v>
      </c>
    </row>
    <row r="41" spans="1:5" s="2" customFormat="1" ht="33.75" customHeight="1" x14ac:dyDescent="0.25">
      <c r="A41" s="33" t="s">
        <v>184</v>
      </c>
      <c r="B41" s="33"/>
      <c r="C41" s="33"/>
      <c r="D41" s="33"/>
      <c r="E41" s="27">
        <v>423.5</v>
      </c>
    </row>
    <row r="42" spans="1:5" s="2" customFormat="1" ht="38.1" customHeight="1" x14ac:dyDescent="0.25">
      <c r="A42" s="33" t="s">
        <v>27</v>
      </c>
      <c r="B42" s="33"/>
      <c r="C42" s="33"/>
      <c r="D42" s="33"/>
      <c r="E42" s="27">
        <v>3850</v>
      </c>
    </row>
    <row r="43" spans="1:5" s="2" customFormat="1" ht="26.1" customHeight="1" x14ac:dyDescent="0.25">
      <c r="A43" s="33" t="s">
        <v>185</v>
      </c>
      <c r="B43" s="33"/>
      <c r="C43" s="33"/>
      <c r="D43" s="33"/>
      <c r="E43" s="27">
        <v>749.7</v>
      </c>
    </row>
    <row r="44" spans="1:5" s="2" customFormat="1" ht="16.5" customHeight="1" x14ac:dyDescent="0.25">
      <c r="A44" s="33" t="s">
        <v>28</v>
      </c>
      <c r="B44" s="33"/>
      <c r="C44" s="33"/>
      <c r="D44" s="33"/>
      <c r="E44" s="27">
        <v>9843.7000000000007</v>
      </c>
    </row>
    <row r="45" spans="1:5" s="2" customFormat="1" ht="33.75" customHeight="1" x14ac:dyDescent="0.25">
      <c r="A45" s="33" t="s">
        <v>29</v>
      </c>
      <c r="B45" s="33"/>
      <c r="C45" s="33"/>
      <c r="D45" s="33"/>
      <c r="E45" s="27">
        <v>325835.7</v>
      </c>
    </row>
    <row r="46" spans="1:5" s="2" customFormat="1" ht="36.75" customHeight="1" x14ac:dyDescent="0.25">
      <c r="A46" s="33" t="s">
        <v>186</v>
      </c>
      <c r="B46" s="33"/>
      <c r="C46" s="33"/>
      <c r="D46" s="33"/>
      <c r="E46" s="27">
        <v>9242.2999999999993</v>
      </c>
    </row>
    <row r="47" spans="1:5" s="2" customFormat="1" ht="30.75" customHeight="1" x14ac:dyDescent="0.25">
      <c r="A47" s="33" t="s">
        <v>30</v>
      </c>
      <c r="B47" s="33"/>
      <c r="C47" s="33"/>
      <c r="D47" s="33"/>
      <c r="E47" s="27">
        <v>30811.9</v>
      </c>
    </row>
    <row r="48" spans="1:5" s="2" customFormat="1" ht="28.5" customHeight="1" x14ac:dyDescent="0.25">
      <c r="A48" s="33" t="s">
        <v>31</v>
      </c>
      <c r="B48" s="33"/>
      <c r="C48" s="33"/>
      <c r="D48" s="33"/>
      <c r="E48" s="27">
        <v>11322.8</v>
      </c>
    </row>
    <row r="49" spans="1:5" s="2" customFormat="1" ht="18.75" customHeight="1" x14ac:dyDescent="0.25">
      <c r="A49" s="33" t="s">
        <v>32</v>
      </c>
      <c r="B49" s="33"/>
      <c r="C49" s="33"/>
      <c r="D49" s="33"/>
      <c r="E49" s="27">
        <v>584.1</v>
      </c>
    </row>
    <row r="50" spans="1:5" s="2" customFormat="1" ht="27" customHeight="1" x14ac:dyDescent="0.25">
      <c r="A50" s="33" t="s">
        <v>187</v>
      </c>
      <c r="B50" s="33"/>
      <c r="C50" s="33"/>
      <c r="D50" s="33"/>
      <c r="E50" s="27">
        <v>55276.9</v>
      </c>
    </row>
    <row r="51" spans="1:5" s="2" customFormat="1" ht="30.75" customHeight="1" x14ac:dyDescent="0.25">
      <c r="A51" s="33" t="s">
        <v>188</v>
      </c>
      <c r="B51" s="33"/>
      <c r="C51" s="33"/>
      <c r="D51" s="33"/>
      <c r="E51" s="27">
        <v>2235333.5</v>
      </c>
    </row>
    <row r="52" spans="1:5" s="2" customFormat="1" ht="32.25" customHeight="1" x14ac:dyDescent="0.25">
      <c r="A52" s="33" t="s">
        <v>189</v>
      </c>
      <c r="B52" s="33"/>
      <c r="C52" s="33"/>
      <c r="D52" s="33"/>
      <c r="E52" s="27">
        <v>300477.40000000002</v>
      </c>
    </row>
    <row r="53" spans="1:5" s="2" customFormat="1" ht="32.25" customHeight="1" x14ac:dyDescent="0.25">
      <c r="A53" s="33" t="s">
        <v>190</v>
      </c>
      <c r="B53" s="33"/>
      <c r="C53" s="33"/>
      <c r="D53" s="33"/>
      <c r="E53" s="27">
        <v>1743.1</v>
      </c>
    </row>
    <row r="54" spans="1:5" s="2" customFormat="1" ht="31.5" customHeight="1" x14ac:dyDescent="0.25">
      <c r="A54" s="33" t="s">
        <v>33</v>
      </c>
      <c r="B54" s="33"/>
      <c r="C54" s="33"/>
      <c r="D54" s="33"/>
      <c r="E54" s="27">
        <v>34.4</v>
      </c>
    </row>
    <row r="55" spans="1:5" s="2" customFormat="1" ht="38.1" customHeight="1" x14ac:dyDescent="0.25">
      <c r="A55" s="33" t="s">
        <v>34</v>
      </c>
      <c r="B55" s="33"/>
      <c r="C55" s="33"/>
      <c r="D55" s="33"/>
      <c r="E55" s="27">
        <v>18954.3</v>
      </c>
    </row>
    <row r="56" spans="1:5" s="2" customFormat="1" ht="47.25" customHeight="1" x14ac:dyDescent="0.25">
      <c r="A56" s="33" t="s">
        <v>35</v>
      </c>
      <c r="B56" s="33"/>
      <c r="C56" s="33"/>
      <c r="D56" s="33"/>
      <c r="E56" s="27">
        <v>155.1</v>
      </c>
    </row>
    <row r="57" spans="1:5" s="2" customFormat="1" ht="30" customHeight="1" x14ac:dyDescent="0.25">
      <c r="A57" s="33" t="s">
        <v>36</v>
      </c>
      <c r="B57" s="33"/>
      <c r="C57" s="33"/>
      <c r="D57" s="33"/>
      <c r="E57" s="27">
        <v>15945.6</v>
      </c>
    </row>
    <row r="58" spans="1:5" s="2" customFormat="1" ht="36" customHeight="1" x14ac:dyDescent="0.25">
      <c r="A58" s="33" t="s">
        <v>191</v>
      </c>
      <c r="B58" s="33"/>
      <c r="C58" s="33"/>
      <c r="D58" s="33"/>
      <c r="E58" s="27">
        <v>11282.2</v>
      </c>
    </row>
    <row r="59" spans="1:5" s="2" customFormat="1" ht="35.25" customHeight="1" x14ac:dyDescent="0.25">
      <c r="A59" s="33" t="s">
        <v>192</v>
      </c>
      <c r="B59" s="33"/>
      <c r="C59" s="33"/>
      <c r="D59" s="33"/>
      <c r="E59" s="27">
        <v>9800.2000000000007</v>
      </c>
    </row>
    <row r="60" spans="1:5" s="2" customFormat="1" ht="63" customHeight="1" x14ac:dyDescent="0.25">
      <c r="A60" s="33" t="s">
        <v>37</v>
      </c>
      <c r="B60" s="33"/>
      <c r="C60" s="33"/>
      <c r="D60" s="33"/>
      <c r="E60" s="27">
        <v>9127.1</v>
      </c>
    </row>
    <row r="61" spans="1:5" s="2" customFormat="1" ht="12.95" customHeight="1" x14ac:dyDescent="0.25">
      <c r="A61" s="33" t="s">
        <v>38</v>
      </c>
      <c r="B61" s="33"/>
      <c r="C61" s="33"/>
      <c r="D61" s="33"/>
      <c r="E61" s="27">
        <v>5784.8</v>
      </c>
    </row>
    <row r="62" spans="1:5" s="2" customFormat="1" ht="34.5" customHeight="1" x14ac:dyDescent="0.25">
      <c r="A62" s="33" t="s">
        <v>39</v>
      </c>
      <c r="B62" s="33"/>
      <c r="C62" s="33"/>
      <c r="D62" s="33"/>
      <c r="E62" s="27">
        <v>738.9</v>
      </c>
    </row>
    <row r="63" spans="1:5" s="2" customFormat="1" ht="37.5" customHeight="1" x14ac:dyDescent="0.25">
      <c r="A63" s="33" t="s">
        <v>193</v>
      </c>
      <c r="B63" s="33"/>
      <c r="C63" s="33"/>
      <c r="D63" s="33"/>
      <c r="E63" s="27">
        <v>506.5</v>
      </c>
    </row>
    <row r="64" spans="1:5" s="2" customFormat="1" ht="30.75" customHeight="1" x14ac:dyDescent="0.25">
      <c r="A64" s="33" t="s">
        <v>194</v>
      </c>
      <c r="B64" s="33"/>
      <c r="C64" s="33"/>
      <c r="D64" s="33"/>
      <c r="E64" s="27">
        <v>67416.899999999994</v>
      </c>
    </row>
    <row r="65" spans="1:8" s="2" customFormat="1" ht="81.75" customHeight="1" x14ac:dyDescent="0.25">
      <c r="A65" s="33" t="s">
        <v>195</v>
      </c>
      <c r="B65" s="33"/>
      <c r="C65" s="33"/>
      <c r="D65" s="33"/>
      <c r="E65" s="27">
        <v>6527.6</v>
      </c>
    </row>
    <row r="66" spans="1:8" s="2" customFormat="1" ht="48" customHeight="1" x14ac:dyDescent="0.25">
      <c r="A66" s="33" t="s">
        <v>40</v>
      </c>
      <c r="B66" s="33"/>
      <c r="C66" s="33"/>
      <c r="D66" s="33"/>
      <c r="E66" s="27">
        <v>44.1</v>
      </c>
    </row>
    <row r="67" spans="1:8" s="2" customFormat="1" ht="32.25" customHeight="1" x14ac:dyDescent="0.25">
      <c r="A67" s="33" t="s">
        <v>41</v>
      </c>
      <c r="B67" s="33"/>
      <c r="C67" s="33"/>
      <c r="D67" s="33"/>
      <c r="E67" s="27">
        <v>473.3</v>
      </c>
    </row>
    <row r="68" spans="1:8" s="2" customFormat="1" ht="19.5" customHeight="1" x14ac:dyDescent="0.25">
      <c r="A68" s="33" t="s">
        <v>42</v>
      </c>
      <c r="B68" s="33"/>
      <c r="C68" s="33"/>
      <c r="D68" s="33"/>
      <c r="E68" s="27">
        <v>702794.9</v>
      </c>
    </row>
    <row r="69" spans="1:8" s="2" customFormat="1" ht="63.75" customHeight="1" x14ac:dyDescent="0.25">
      <c r="A69" s="33" t="s">
        <v>6</v>
      </c>
      <c r="B69" s="33"/>
      <c r="C69" s="33"/>
      <c r="D69" s="33"/>
      <c r="E69" s="27">
        <v>29648.400000000001</v>
      </c>
    </row>
    <row r="70" spans="1:8" s="2" customFormat="1" ht="32.25" customHeight="1" x14ac:dyDescent="0.25">
      <c r="A70" s="33" t="s">
        <v>199</v>
      </c>
      <c r="B70" s="33"/>
      <c r="C70" s="33"/>
      <c r="D70" s="33"/>
      <c r="E70" s="27">
        <v>13480.5</v>
      </c>
    </row>
    <row r="71" spans="1:8" s="2" customFormat="1" ht="24" customHeight="1" x14ac:dyDescent="0.25">
      <c r="A71" s="33" t="s">
        <v>200</v>
      </c>
      <c r="B71" s="33"/>
      <c r="C71" s="33"/>
      <c r="D71" s="33"/>
      <c r="E71" s="27">
        <v>-19230.900000000001</v>
      </c>
    </row>
    <row r="72" spans="1:8" ht="12.95" customHeight="1" x14ac:dyDescent="0.2">
      <c r="A72" s="44" t="s">
        <v>45</v>
      </c>
      <c r="B72" s="44"/>
      <c r="C72" s="44"/>
      <c r="D72" s="44"/>
      <c r="E72" s="29">
        <v>14786923.300000001</v>
      </c>
      <c r="F72" s="3"/>
    </row>
    <row r="73" spans="1:8" ht="12.95" customHeight="1" x14ac:dyDescent="0.2">
      <c r="A73" s="35" t="s">
        <v>46</v>
      </c>
      <c r="B73" s="35"/>
      <c r="C73" s="35"/>
      <c r="D73" s="35"/>
      <c r="E73" s="29">
        <v>13144018.800000001</v>
      </c>
      <c r="F73" s="32"/>
      <c r="G73" s="32"/>
      <c r="H73" s="32"/>
    </row>
    <row r="74" spans="1:8" ht="12.95" customHeight="1" x14ac:dyDescent="0.2">
      <c r="A74" s="35" t="s">
        <v>196</v>
      </c>
      <c r="B74" s="35"/>
      <c r="C74" s="35"/>
      <c r="D74" s="35"/>
      <c r="E74" s="29">
        <f>E78-E77</f>
        <v>6391230.5</v>
      </c>
      <c r="F74" s="32"/>
    </row>
    <row r="75" spans="1:8" ht="12.95" customHeight="1" x14ac:dyDescent="0.25">
      <c r="A75" s="40" t="s">
        <v>47</v>
      </c>
      <c r="B75" s="40"/>
      <c r="C75" s="40"/>
      <c r="D75" s="40"/>
      <c r="E75" s="27"/>
    </row>
    <row r="76" spans="1:8" ht="12.95" customHeight="1" x14ac:dyDescent="0.25">
      <c r="A76" s="40" t="s">
        <v>48</v>
      </c>
      <c r="B76" s="40"/>
      <c r="C76" s="40"/>
      <c r="D76" s="40"/>
      <c r="E76" s="27">
        <v>6934.6</v>
      </c>
    </row>
    <row r="77" spans="1:8" ht="89.25" customHeight="1" x14ac:dyDescent="0.25">
      <c r="A77" s="40" t="s">
        <v>174</v>
      </c>
      <c r="B77" s="40"/>
      <c r="C77" s="40"/>
      <c r="D77" s="40"/>
      <c r="E77" s="28">
        <v>1784000.7</v>
      </c>
    </row>
    <row r="78" spans="1:8" ht="12.95" customHeight="1" x14ac:dyDescent="0.2">
      <c r="A78" s="44" t="s">
        <v>197</v>
      </c>
      <c r="B78" s="44"/>
      <c r="C78" s="44"/>
      <c r="D78" s="44"/>
      <c r="E78" s="29">
        <v>8175231.2000000002</v>
      </c>
    </row>
    <row r="79" spans="1:8" ht="12.95" customHeight="1" x14ac:dyDescent="0.2">
      <c r="A79" s="17"/>
      <c r="B79" s="17"/>
      <c r="C79" s="17"/>
      <c r="D79" s="17"/>
      <c r="E79" s="17"/>
    </row>
    <row r="80" spans="1:8" ht="12.95" customHeight="1" x14ac:dyDescent="0.25">
      <c r="A80" s="19" t="s">
        <v>49</v>
      </c>
      <c r="B80" s="17"/>
      <c r="C80" s="17"/>
      <c r="D80" s="17"/>
      <c r="E80" s="17"/>
    </row>
    <row r="81" spans="1:5" ht="51" customHeight="1" x14ac:dyDescent="0.2">
      <c r="A81" s="41" t="s">
        <v>50</v>
      </c>
      <c r="B81" s="41" t="s">
        <v>51</v>
      </c>
      <c r="C81" s="43" t="s">
        <v>52</v>
      </c>
      <c r="D81" s="43"/>
      <c r="E81" s="43"/>
    </row>
    <row r="82" spans="1:5" ht="12.95" customHeight="1" x14ac:dyDescent="0.2">
      <c r="A82" s="42"/>
      <c r="B82" s="42"/>
      <c r="C82" s="20" t="s">
        <v>53</v>
      </c>
      <c r="D82" s="20" t="s">
        <v>54</v>
      </c>
      <c r="E82" s="20" t="s">
        <v>55</v>
      </c>
    </row>
    <row r="83" spans="1:5" ht="12.95" customHeight="1" x14ac:dyDescent="0.2">
      <c r="A83" s="21" t="s">
        <v>56</v>
      </c>
      <c r="B83" s="22">
        <v>400.5</v>
      </c>
      <c r="C83" s="22">
        <v>343.9</v>
      </c>
      <c r="D83" s="23"/>
      <c r="E83" s="24"/>
    </row>
    <row r="84" spans="1:5" ht="12.95" customHeight="1" x14ac:dyDescent="0.2">
      <c r="A84" s="21" t="s">
        <v>57</v>
      </c>
      <c r="B84" s="22">
        <v>12516.7</v>
      </c>
      <c r="C84" s="22">
        <v>307.60000000000002</v>
      </c>
      <c r="D84" s="22">
        <v>92.9</v>
      </c>
      <c r="E84" s="24"/>
    </row>
    <row r="85" spans="1:5" ht="12.95" customHeight="1" x14ac:dyDescent="0.2">
      <c r="A85" s="21" t="s">
        <v>58</v>
      </c>
      <c r="B85" s="22">
        <v>27768.5</v>
      </c>
      <c r="C85" s="22">
        <v>16203.530280000001</v>
      </c>
      <c r="D85" s="22">
        <v>7465.0289000000002</v>
      </c>
      <c r="E85" s="24"/>
    </row>
    <row r="86" spans="1:5" ht="12.95" customHeight="1" x14ac:dyDescent="0.2">
      <c r="A86" s="21" t="s">
        <v>59</v>
      </c>
      <c r="B86" s="22">
        <v>10259.200000000001</v>
      </c>
      <c r="C86" s="22">
        <v>7526.0466299999998</v>
      </c>
      <c r="D86" s="22">
        <v>2248.5882999999999</v>
      </c>
      <c r="E86" s="24"/>
    </row>
    <row r="87" spans="1:5" ht="12.95" customHeight="1" x14ac:dyDescent="0.2">
      <c r="A87" s="21" t="s">
        <v>60</v>
      </c>
      <c r="B87" s="22">
        <v>27141.7</v>
      </c>
      <c r="C87" s="22">
        <v>20231.325069999999</v>
      </c>
      <c r="D87" s="22">
        <v>4243.98722</v>
      </c>
      <c r="E87" s="24"/>
    </row>
    <row r="88" spans="1:5" ht="26.1" customHeight="1" x14ac:dyDescent="0.2">
      <c r="A88" s="21" t="s">
        <v>61</v>
      </c>
      <c r="B88" s="22">
        <v>162809.4</v>
      </c>
      <c r="C88" s="22">
        <v>49020.770080000002</v>
      </c>
      <c r="D88" s="22">
        <v>10627.74841</v>
      </c>
      <c r="E88" s="23">
        <v>686.8</v>
      </c>
    </row>
    <row r="89" spans="1:5" ht="26.1" customHeight="1" x14ac:dyDescent="0.2">
      <c r="A89" s="21" t="s">
        <v>62</v>
      </c>
      <c r="B89" s="22">
        <v>273314.09999999998</v>
      </c>
      <c r="C89" s="22">
        <v>7712.8460599999999</v>
      </c>
      <c r="D89" s="22">
        <v>2204.6775200000002</v>
      </c>
      <c r="E89" s="22">
        <v>15225.8</v>
      </c>
    </row>
    <row r="90" spans="1:5" ht="12.95" customHeight="1" x14ac:dyDescent="0.2">
      <c r="A90" s="21" t="s">
        <v>63</v>
      </c>
      <c r="B90" s="22">
        <v>25414.9</v>
      </c>
      <c r="C90" s="22">
        <v>10736.54451</v>
      </c>
      <c r="D90" s="22">
        <v>3035.8769499999999</v>
      </c>
      <c r="E90" s="24"/>
    </row>
    <row r="91" spans="1:5" ht="26.1" customHeight="1" x14ac:dyDescent="0.2">
      <c r="A91" s="21" t="s">
        <v>64</v>
      </c>
      <c r="B91" s="22">
        <v>3190.3</v>
      </c>
      <c r="C91" s="22">
        <v>2429.8379300000001</v>
      </c>
      <c r="D91" s="22">
        <v>674.69799</v>
      </c>
      <c r="E91" s="24"/>
    </row>
    <row r="92" spans="1:5" ht="12.95" customHeight="1" x14ac:dyDescent="0.2">
      <c r="A92" s="21" t="s">
        <v>65</v>
      </c>
      <c r="B92" s="22">
        <v>2284853.5</v>
      </c>
      <c r="C92" s="22">
        <v>11213.979439999999</v>
      </c>
      <c r="D92" s="22">
        <v>3152.2280900000001</v>
      </c>
      <c r="E92" s="23"/>
    </row>
    <row r="93" spans="1:5" ht="26.1" customHeight="1" x14ac:dyDescent="0.2">
      <c r="A93" s="21" t="s">
        <v>66</v>
      </c>
      <c r="B93" s="22">
        <v>66786.8</v>
      </c>
      <c r="C93" s="22">
        <v>14789.91906</v>
      </c>
      <c r="D93" s="22">
        <v>3782.2305000000001</v>
      </c>
      <c r="E93" s="24"/>
    </row>
    <row r="94" spans="1:5" ht="12.95" customHeight="1" x14ac:dyDescent="0.2">
      <c r="A94" s="21" t="s">
        <v>67</v>
      </c>
      <c r="B94" s="22">
        <v>3271901.7</v>
      </c>
      <c r="C94" s="22">
        <v>12907.90021</v>
      </c>
      <c r="D94" s="22">
        <v>4239.65218</v>
      </c>
      <c r="E94" s="22">
        <v>29281.8</v>
      </c>
    </row>
    <row r="95" spans="1:5" ht="12.95" customHeight="1" x14ac:dyDescent="0.2">
      <c r="A95" s="21" t="s">
        <v>68</v>
      </c>
      <c r="B95" s="22">
        <v>502016.6</v>
      </c>
      <c r="C95" s="22">
        <v>12618.06452</v>
      </c>
      <c r="D95" s="22">
        <v>2443.3292099999999</v>
      </c>
      <c r="E95" s="22">
        <v>521.9</v>
      </c>
    </row>
    <row r="96" spans="1:5" ht="26.1" customHeight="1" x14ac:dyDescent="0.2">
      <c r="A96" s="21" t="s">
        <v>69</v>
      </c>
      <c r="B96" s="22">
        <v>828700.9</v>
      </c>
      <c r="C96" s="22">
        <v>24846.822840000001</v>
      </c>
      <c r="D96" s="22">
        <v>4898.0522499999997</v>
      </c>
      <c r="E96" s="22">
        <v>371078.6</v>
      </c>
    </row>
    <row r="97" spans="1:5" ht="12.95" customHeight="1" x14ac:dyDescent="0.2">
      <c r="A97" s="21" t="s">
        <v>70</v>
      </c>
      <c r="B97" s="22">
        <v>904995</v>
      </c>
      <c r="C97" s="22">
        <v>35568.33008</v>
      </c>
      <c r="D97" s="22">
        <v>9988.3982599999999</v>
      </c>
      <c r="E97" s="22">
        <v>560161.30000000005</v>
      </c>
    </row>
    <row r="98" spans="1:5" ht="12.95" customHeight="1" x14ac:dyDescent="0.2">
      <c r="A98" s="21" t="s">
        <v>71</v>
      </c>
      <c r="B98" s="22">
        <v>99563.199999999997</v>
      </c>
      <c r="C98" s="22">
        <v>2414.0836100000001</v>
      </c>
      <c r="D98" s="22">
        <v>729.08072000000004</v>
      </c>
      <c r="E98" s="24"/>
    </row>
    <row r="99" spans="1:5" ht="12.95" customHeight="1" x14ac:dyDescent="0.2">
      <c r="A99" s="21" t="s">
        <v>72</v>
      </c>
      <c r="B99" s="22">
        <v>218851</v>
      </c>
      <c r="C99" s="22">
        <v>70059.303090000001</v>
      </c>
      <c r="D99" s="22">
        <v>21115.208780000001</v>
      </c>
      <c r="E99" s="22">
        <v>1011.2</v>
      </c>
    </row>
    <row r="100" spans="1:5" ht="26.1" customHeight="1" x14ac:dyDescent="0.2">
      <c r="A100" s="21" t="s">
        <v>73</v>
      </c>
      <c r="B100" s="22">
        <v>73542</v>
      </c>
      <c r="C100" s="22">
        <v>22036.87311</v>
      </c>
      <c r="D100" s="22">
        <v>6539.3881799999999</v>
      </c>
      <c r="E100" s="23">
        <v>128.5</v>
      </c>
    </row>
    <row r="101" spans="1:5" ht="26.1" customHeight="1" x14ac:dyDescent="0.2">
      <c r="A101" s="21" t="s">
        <v>74</v>
      </c>
      <c r="B101" s="22">
        <v>17546.400000000001</v>
      </c>
      <c r="C101" s="22">
        <v>6921.0654000000004</v>
      </c>
      <c r="D101" s="22">
        <v>2081.6902500000001</v>
      </c>
      <c r="E101" s="24"/>
    </row>
    <row r="102" spans="1:5" ht="26.1" customHeight="1" x14ac:dyDescent="0.2">
      <c r="A102" s="21" t="s">
        <v>75</v>
      </c>
      <c r="B102" s="22">
        <v>57212.7</v>
      </c>
      <c r="C102" s="22">
        <v>19914.34072</v>
      </c>
      <c r="D102" s="22">
        <v>5321.4969199999996</v>
      </c>
      <c r="E102" s="22">
        <v>14251.5</v>
      </c>
    </row>
    <row r="103" spans="1:5" ht="26.1" customHeight="1" x14ac:dyDescent="0.2">
      <c r="A103" s="21" t="s">
        <v>76</v>
      </c>
      <c r="B103" s="22">
        <v>1013474.9</v>
      </c>
      <c r="C103" s="22">
        <v>11934.221799999999</v>
      </c>
      <c r="D103" s="22">
        <v>3083.0833400000001</v>
      </c>
      <c r="E103" s="24"/>
    </row>
    <row r="104" spans="1:5" ht="12.95" customHeight="1" x14ac:dyDescent="0.2">
      <c r="A104" s="21" t="s">
        <v>77</v>
      </c>
      <c r="B104" s="22">
        <v>36029.800000000003</v>
      </c>
      <c r="C104" s="22">
        <v>19765.937320000001</v>
      </c>
      <c r="D104" s="22">
        <v>4675.0356700000002</v>
      </c>
      <c r="E104" s="23">
        <v>251.9</v>
      </c>
    </row>
    <row r="105" spans="1:5" ht="26.1" customHeight="1" x14ac:dyDescent="0.2">
      <c r="A105" s="21" t="s">
        <v>78</v>
      </c>
      <c r="B105" s="22">
        <v>5851.5</v>
      </c>
      <c r="C105" s="22">
        <v>3554.6896999999999</v>
      </c>
      <c r="D105" s="22">
        <v>1650</v>
      </c>
      <c r="E105" s="24"/>
    </row>
    <row r="106" spans="1:5" ht="12.95" customHeight="1" x14ac:dyDescent="0.2">
      <c r="A106" s="21" t="s">
        <v>79</v>
      </c>
      <c r="B106" s="22">
        <v>3753.4</v>
      </c>
      <c r="C106" s="22">
        <v>2293.7633700000001</v>
      </c>
      <c r="D106" s="22">
        <v>621.74734999999998</v>
      </c>
      <c r="E106" s="24"/>
    </row>
    <row r="107" spans="1:5" ht="12.95" customHeight="1" x14ac:dyDescent="0.2">
      <c r="A107" s="21" t="s">
        <v>80</v>
      </c>
      <c r="B107" s="22">
        <v>8366.4</v>
      </c>
      <c r="C107" s="22">
        <v>5759.4822299999996</v>
      </c>
      <c r="D107" s="22">
        <v>2334.3648699999999</v>
      </c>
      <c r="E107" s="24"/>
    </row>
    <row r="108" spans="1:5" ht="12.95" customHeight="1" x14ac:dyDescent="0.2">
      <c r="A108" s="21" t="s">
        <v>81</v>
      </c>
      <c r="B108" s="22">
        <v>-25889.5</v>
      </c>
      <c r="C108" s="22">
        <v>4994.64462</v>
      </c>
      <c r="D108" s="22">
        <v>1348.91625</v>
      </c>
      <c r="E108" s="24"/>
    </row>
    <row r="109" spans="1:5" ht="26.1" customHeight="1" x14ac:dyDescent="0.2">
      <c r="A109" s="21" t="s">
        <v>82</v>
      </c>
      <c r="B109" s="22">
        <v>64936</v>
      </c>
      <c r="C109" s="22">
        <v>9490.7008900000001</v>
      </c>
      <c r="D109" s="22">
        <v>3047.6270100000002</v>
      </c>
      <c r="E109" s="24"/>
    </row>
    <row r="110" spans="1:5" ht="25.5" customHeight="1" x14ac:dyDescent="0.2">
      <c r="A110" s="21" t="s">
        <v>83</v>
      </c>
      <c r="B110" s="22">
        <v>638.5</v>
      </c>
      <c r="C110" s="22">
        <v>517.66849000000002</v>
      </c>
      <c r="D110" s="22">
        <v>120.83163999999999</v>
      </c>
      <c r="E110" s="24"/>
    </row>
    <row r="111" spans="1:5" ht="12.95" customHeight="1" x14ac:dyDescent="0.2">
      <c r="A111" s="21" t="s">
        <v>84</v>
      </c>
      <c r="B111" s="22">
        <v>138652.9</v>
      </c>
      <c r="C111" s="22">
        <v>2949.1489999999999</v>
      </c>
      <c r="D111" s="22">
        <v>940.35964999999999</v>
      </c>
      <c r="E111" s="23">
        <v>120.1</v>
      </c>
    </row>
    <row r="112" spans="1:5" ht="12.95" customHeight="1" x14ac:dyDescent="0.2">
      <c r="A112" s="21" t="s">
        <v>85</v>
      </c>
      <c r="B112" s="22">
        <v>72685.7</v>
      </c>
      <c r="C112" s="22">
        <v>15650.81012</v>
      </c>
      <c r="D112" s="22">
        <v>5192.4185600000001</v>
      </c>
      <c r="E112" s="24"/>
    </row>
    <row r="113" spans="1:5" ht="26.1" customHeight="1" x14ac:dyDescent="0.2">
      <c r="A113" s="21" t="s">
        <v>86</v>
      </c>
      <c r="B113" s="22">
        <v>67408.2</v>
      </c>
      <c r="C113" s="22">
        <v>3407.9286299999999</v>
      </c>
      <c r="D113" s="22">
        <v>1064.38012</v>
      </c>
      <c r="E113" s="24"/>
    </row>
    <row r="114" spans="1:5" ht="26.1" customHeight="1" x14ac:dyDescent="0.2">
      <c r="A114" s="21" t="s">
        <v>87</v>
      </c>
      <c r="B114" s="22">
        <v>1123.2</v>
      </c>
      <c r="C114" s="22">
        <v>692.78953000000001</v>
      </c>
      <c r="D114" s="22">
        <v>217.80440999999999</v>
      </c>
      <c r="E114" s="24"/>
    </row>
    <row r="115" spans="1:5" ht="26.1" customHeight="1" x14ac:dyDescent="0.2">
      <c r="A115" s="21" t="s">
        <v>88</v>
      </c>
      <c r="B115" s="22">
        <v>12537</v>
      </c>
      <c r="C115" s="22">
        <v>8454.7637699999996</v>
      </c>
      <c r="D115" s="22">
        <v>2539.9658800000002</v>
      </c>
      <c r="E115" s="24"/>
    </row>
    <row r="116" spans="1:5" ht="26.1" customHeight="1" x14ac:dyDescent="0.2">
      <c r="A116" s="21" t="s">
        <v>89</v>
      </c>
      <c r="B116" s="22">
        <v>8380.7999999999993</v>
      </c>
      <c r="C116" s="22">
        <v>4042.8904699999998</v>
      </c>
      <c r="D116" s="22">
        <v>1241.64247</v>
      </c>
      <c r="E116" s="23"/>
    </row>
    <row r="117" spans="1:5" ht="12.95" customHeight="1" x14ac:dyDescent="0.2">
      <c r="A117" s="21" t="s">
        <v>90</v>
      </c>
      <c r="B117" s="22">
        <v>11101.6</v>
      </c>
      <c r="C117" s="22">
        <v>7307.12943</v>
      </c>
      <c r="D117" s="22">
        <v>1894.6467299999999</v>
      </c>
      <c r="E117" s="22"/>
    </row>
    <row r="118" spans="1:5" ht="12.95" customHeight="1" x14ac:dyDescent="0.2">
      <c r="A118" s="21" t="s">
        <v>91</v>
      </c>
      <c r="B118" s="22">
        <v>736.2</v>
      </c>
      <c r="C118" s="22">
        <v>565.47215000000006</v>
      </c>
      <c r="D118" s="22">
        <v>170.77259000000001</v>
      </c>
      <c r="E118" s="24"/>
    </row>
    <row r="119" spans="1:5" ht="11.45" customHeight="1" x14ac:dyDescent="0.2">
      <c r="A119" s="25" t="s">
        <v>51</v>
      </c>
      <c r="B119" s="26">
        <f>SUM(B83:B118)</f>
        <v>10288571.699999999</v>
      </c>
      <c r="C119" s="26">
        <f t="shared" ref="C119:E119" si="0">SUM(C83:C118)</f>
        <v>449185.12415999995</v>
      </c>
      <c r="D119" s="26">
        <f t="shared" si="0"/>
        <v>125027.85717</v>
      </c>
      <c r="E119" s="26">
        <f t="shared" si="0"/>
        <v>992719.39999999991</v>
      </c>
    </row>
  </sheetData>
  <mergeCells count="79">
    <mergeCell ref="A81:A82"/>
    <mergeCell ref="B81:B82"/>
    <mergeCell ref="C81:E81"/>
    <mergeCell ref="A76:D76"/>
    <mergeCell ref="A78:D78"/>
    <mergeCell ref="A69:D69"/>
    <mergeCell ref="A70:D70"/>
    <mergeCell ref="A71:D71"/>
    <mergeCell ref="A75:D75"/>
    <mergeCell ref="A77:D77"/>
    <mergeCell ref="A72:D72"/>
    <mergeCell ref="A73:D73"/>
    <mergeCell ref="A74:D74"/>
    <mergeCell ref="A64:D64"/>
    <mergeCell ref="A65:D65"/>
    <mergeCell ref="A66:D66"/>
    <mergeCell ref="A67:D67"/>
    <mergeCell ref="A68:D68"/>
    <mergeCell ref="A59:D59"/>
    <mergeCell ref="A60:D60"/>
    <mergeCell ref="A61:D61"/>
    <mergeCell ref="A62:D62"/>
    <mergeCell ref="A63:D63"/>
    <mergeCell ref="A54:D54"/>
    <mergeCell ref="A55:D55"/>
    <mergeCell ref="A56:D56"/>
    <mergeCell ref="A57:D57"/>
    <mergeCell ref="A58:D58"/>
    <mergeCell ref="A49:D49"/>
    <mergeCell ref="A50:D50"/>
    <mergeCell ref="A51:D51"/>
    <mergeCell ref="A52:D52"/>
    <mergeCell ref="A53:D53"/>
    <mergeCell ref="A44:D44"/>
    <mergeCell ref="A45:D45"/>
    <mergeCell ref="A46:D46"/>
    <mergeCell ref="A47:D47"/>
    <mergeCell ref="A48:D48"/>
    <mergeCell ref="A39:D39"/>
    <mergeCell ref="A40:D40"/>
    <mergeCell ref="A41:D41"/>
    <mergeCell ref="A42:D42"/>
    <mergeCell ref="A43:D43"/>
    <mergeCell ref="A34:D34"/>
    <mergeCell ref="A35:D35"/>
    <mergeCell ref="A36:D36"/>
    <mergeCell ref="A37:D37"/>
    <mergeCell ref="A38:D38"/>
    <mergeCell ref="A29:D29"/>
    <mergeCell ref="A30:D30"/>
    <mergeCell ref="A31:D31"/>
    <mergeCell ref="A32:D32"/>
    <mergeCell ref="A33:D33"/>
    <mergeCell ref="A24:D24"/>
    <mergeCell ref="A25:D25"/>
    <mergeCell ref="A26:D26"/>
    <mergeCell ref="A27:D27"/>
    <mergeCell ref="A28:D28"/>
    <mergeCell ref="A19:D19"/>
    <mergeCell ref="A20:D20"/>
    <mergeCell ref="A21:D21"/>
    <mergeCell ref="A22:D22"/>
    <mergeCell ref="A23:D23"/>
    <mergeCell ref="A14:D14"/>
    <mergeCell ref="A15:D15"/>
    <mergeCell ref="A16:D16"/>
    <mergeCell ref="A17:D17"/>
    <mergeCell ref="A18:D18"/>
    <mergeCell ref="A10:D10"/>
    <mergeCell ref="A11:D11"/>
    <mergeCell ref="A12:D12"/>
    <mergeCell ref="A13:D13"/>
    <mergeCell ref="A1:E1"/>
    <mergeCell ref="A4:D4"/>
    <mergeCell ref="A7:D7"/>
    <mergeCell ref="A8:D8"/>
    <mergeCell ref="A9:D9"/>
    <mergeCell ref="A6:D6"/>
    <mergeCell ref="A5:D5"/>
  </mergeCells>
  <pageMargins left="0.39370078740157483" right="0.39370078740157483" top="0.39370078740157483" bottom="0.39370078740157483" header="0" footer="0"/>
  <pageSetup paperSize="9" scale="79" fitToHeight="0"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T71"/>
  <sheetViews>
    <sheetView tabSelected="1" topLeftCell="A4" zoomScale="84" zoomScaleNormal="84" workbookViewId="0">
      <selection activeCell="Q5" sqref="A5:XFD5"/>
    </sheetView>
  </sheetViews>
  <sheetFormatPr defaultColWidth="10.5" defaultRowHeight="11.45" customHeight="1" x14ac:dyDescent="0.2"/>
  <cols>
    <col min="1" max="1" width="66.5" style="1" customWidth="1"/>
    <col min="2" max="4" width="21" style="1" customWidth="1"/>
    <col min="5" max="5" width="23.6640625" style="1" customWidth="1"/>
    <col min="6" max="16" width="21" style="1" customWidth="1"/>
  </cols>
  <sheetData>
    <row r="1" spans="1:20" s="13" customFormat="1" ht="30" customHeight="1" x14ac:dyDescent="0.35"/>
    <row r="2" spans="1:20" s="13" customFormat="1" ht="30" customHeight="1" x14ac:dyDescent="0.35">
      <c r="A2" s="49" t="s">
        <v>92</v>
      </c>
      <c r="B2" s="49"/>
      <c r="C2" s="49"/>
      <c r="D2" s="49"/>
      <c r="E2" s="49"/>
      <c r="F2" s="49"/>
      <c r="G2" s="49"/>
      <c r="H2" s="49"/>
      <c r="I2" s="49"/>
      <c r="J2" s="49"/>
      <c r="K2" s="49"/>
      <c r="L2" s="49"/>
      <c r="M2" s="49"/>
      <c r="N2" s="49"/>
      <c r="O2" s="49"/>
      <c r="P2" s="49"/>
    </row>
    <row r="3" spans="1:20" s="14" customFormat="1" ht="15.95" customHeight="1" x14ac:dyDescent="0.2">
      <c r="A3" s="10"/>
      <c r="B3" s="10"/>
      <c r="C3" s="10"/>
      <c r="D3" s="10"/>
      <c r="E3" s="10"/>
      <c r="F3" s="10"/>
      <c r="G3" s="10"/>
      <c r="H3" s="10"/>
      <c r="I3" s="10"/>
      <c r="J3" s="10"/>
      <c r="K3" s="7"/>
      <c r="L3" s="7"/>
      <c r="M3" s="7"/>
      <c r="N3" s="10"/>
      <c r="O3" s="7"/>
      <c r="P3" s="11" t="s">
        <v>93</v>
      </c>
    </row>
    <row r="4" spans="1:20" s="15" customFormat="1" ht="23.1" customHeight="1" x14ac:dyDescent="0.2">
      <c r="A4" s="50" t="s">
        <v>94</v>
      </c>
      <c r="B4" s="45" t="s">
        <v>95</v>
      </c>
      <c r="C4" s="45" t="s">
        <v>96</v>
      </c>
      <c r="D4" s="52" t="s">
        <v>97</v>
      </c>
      <c r="E4" s="52" t="s">
        <v>98</v>
      </c>
      <c r="F4" s="52" t="s">
        <v>99</v>
      </c>
      <c r="G4" s="52" t="s">
        <v>100</v>
      </c>
      <c r="H4" s="52" t="s">
        <v>101</v>
      </c>
      <c r="I4" s="45" t="s">
        <v>102</v>
      </c>
      <c r="J4" s="45" t="s">
        <v>103</v>
      </c>
      <c r="K4" s="45" t="s">
        <v>104</v>
      </c>
      <c r="L4" s="45" t="s">
        <v>105</v>
      </c>
      <c r="M4" s="45" t="s">
        <v>106</v>
      </c>
      <c r="N4" s="45" t="s">
        <v>107</v>
      </c>
      <c r="O4" s="45" t="s">
        <v>108</v>
      </c>
      <c r="P4" s="47" t="s">
        <v>51</v>
      </c>
    </row>
    <row r="5" spans="1:20" s="15" customFormat="1" ht="36" customHeight="1" x14ac:dyDescent="0.2">
      <c r="A5" s="51"/>
      <c r="B5" s="46"/>
      <c r="C5" s="46"/>
      <c r="D5" s="53"/>
      <c r="E5" s="53"/>
      <c r="F5" s="53"/>
      <c r="G5" s="53"/>
      <c r="H5" s="53"/>
      <c r="I5" s="46"/>
      <c r="J5" s="46"/>
      <c r="K5" s="46"/>
      <c r="L5" s="46"/>
      <c r="M5" s="46"/>
      <c r="N5" s="46"/>
      <c r="O5" s="46"/>
      <c r="P5" s="48"/>
    </row>
    <row r="6" spans="1:20" s="7" customFormat="1" ht="48" customHeight="1" x14ac:dyDescent="0.2">
      <c r="A6" s="4" t="s">
        <v>109</v>
      </c>
      <c r="B6" s="5"/>
      <c r="C6" s="5">
        <f>18071.85+375.35</f>
        <v>18447.199999999997</v>
      </c>
      <c r="D6" s="5">
        <f>11800+1132</f>
        <v>12932</v>
      </c>
      <c r="E6" s="5"/>
      <c r="F6" s="5">
        <v>650</v>
      </c>
      <c r="G6" s="5">
        <f>11454.5+162</f>
        <v>11616.5</v>
      </c>
      <c r="H6" s="5">
        <f>11408.1+1004</f>
        <v>12412.1</v>
      </c>
      <c r="I6" s="5">
        <f>8000+500</f>
        <v>8500</v>
      </c>
      <c r="J6" s="5">
        <f>14170.4166+339.6666</f>
        <v>14510.083200000001</v>
      </c>
      <c r="K6" s="5">
        <f>5511+366.25</f>
        <v>5877.25</v>
      </c>
      <c r="L6" s="5">
        <v>15352</v>
      </c>
      <c r="M6" s="5">
        <v>638.25</v>
      </c>
      <c r="N6" s="5">
        <f>11000+980</f>
        <v>11980</v>
      </c>
      <c r="O6" s="5">
        <v>20000</v>
      </c>
      <c r="P6" s="6">
        <f t="shared" ref="P6:P37" si="0">SUM(B6:O6)</f>
        <v>132915.38319999998</v>
      </c>
    </row>
    <row r="7" spans="1:20" s="7" customFormat="1" ht="32.1" customHeight="1" x14ac:dyDescent="0.2">
      <c r="A7" s="4" t="s">
        <v>110</v>
      </c>
      <c r="B7" s="5">
        <v>151680</v>
      </c>
      <c r="C7" s="5">
        <v>15892.03</v>
      </c>
      <c r="D7" s="5">
        <v>1852.29061</v>
      </c>
      <c r="E7" s="5"/>
      <c r="F7" s="5">
        <v>1500</v>
      </c>
      <c r="G7" s="5">
        <v>25554</v>
      </c>
      <c r="H7" s="5">
        <v>1070</v>
      </c>
      <c r="I7" s="5">
        <v>700</v>
      </c>
      <c r="J7" s="5">
        <v>231.81818000000001</v>
      </c>
      <c r="K7" s="5">
        <v>910</v>
      </c>
      <c r="L7" s="5">
        <f>170.352+146.38</f>
        <v>316.73199999999997</v>
      </c>
      <c r="M7" s="5">
        <v>607.41600000000005</v>
      </c>
      <c r="N7" s="5">
        <v>4213.82</v>
      </c>
      <c r="O7" s="5">
        <v>8303.2000000000007</v>
      </c>
      <c r="P7" s="6">
        <f t="shared" si="0"/>
        <v>212831.30679</v>
      </c>
    </row>
    <row r="8" spans="1:20" s="7" customFormat="1" ht="48" customHeight="1" x14ac:dyDescent="0.2">
      <c r="A8" s="4" t="s">
        <v>111</v>
      </c>
      <c r="B8" s="5">
        <v>75610.774160000001</v>
      </c>
      <c r="C8" s="5">
        <v>44177.531999999999</v>
      </c>
      <c r="D8" s="5">
        <v>16300</v>
      </c>
      <c r="E8" s="5"/>
      <c r="F8" s="5">
        <v>4700</v>
      </c>
      <c r="G8" s="5">
        <v>25000</v>
      </c>
      <c r="H8" s="5">
        <v>11001.975</v>
      </c>
      <c r="I8" s="5">
        <v>4100</v>
      </c>
      <c r="J8" s="5">
        <v>26368.684000000001</v>
      </c>
      <c r="K8" s="5">
        <v>7650</v>
      </c>
      <c r="L8" s="5">
        <v>18525.166000000001</v>
      </c>
      <c r="M8" s="5">
        <v>12753.083000000001</v>
      </c>
      <c r="N8" s="5">
        <v>7437</v>
      </c>
      <c r="O8" s="5">
        <v>19615.5</v>
      </c>
      <c r="P8" s="6">
        <f t="shared" si="0"/>
        <v>273239.71416000003</v>
      </c>
    </row>
    <row r="9" spans="1:20" s="7" customFormat="1" ht="78.95" customHeight="1" x14ac:dyDescent="0.2">
      <c r="A9" s="4" t="s">
        <v>112</v>
      </c>
      <c r="B9" s="5">
        <v>263.10199999999998</v>
      </c>
      <c r="C9" s="8">
        <v>54.6</v>
      </c>
      <c r="D9" s="8">
        <v>7.7</v>
      </c>
      <c r="E9" s="8"/>
      <c r="F9" s="8"/>
      <c r="G9" s="8">
        <v>106.77500000000001</v>
      </c>
      <c r="H9" s="9"/>
      <c r="I9" s="9"/>
      <c r="J9" s="9">
        <v>70.8</v>
      </c>
      <c r="K9" s="9"/>
      <c r="L9" s="8"/>
      <c r="M9" s="8">
        <v>66.900000000000006</v>
      </c>
      <c r="N9" s="8">
        <v>80.3</v>
      </c>
      <c r="O9" s="9"/>
      <c r="P9" s="6">
        <f t="shared" si="0"/>
        <v>650.17700000000002</v>
      </c>
      <c r="T9" s="16"/>
    </row>
    <row r="10" spans="1:20" s="7" customFormat="1" ht="63" customHeight="1" x14ac:dyDescent="0.2">
      <c r="A10" s="4" t="s">
        <v>113</v>
      </c>
      <c r="B10" s="9"/>
      <c r="C10" s="5">
        <v>4887.5</v>
      </c>
      <c r="D10" s="5">
        <v>710</v>
      </c>
      <c r="E10" s="5">
        <v>596</v>
      </c>
      <c r="F10" s="5">
        <v>202.5</v>
      </c>
      <c r="G10" s="9"/>
      <c r="H10" s="5">
        <v>237.1</v>
      </c>
      <c r="I10" s="9"/>
      <c r="J10" s="9"/>
      <c r="K10" s="9"/>
      <c r="L10" s="5">
        <v>315.83332999999999</v>
      </c>
      <c r="M10" s="5">
        <v>287.3</v>
      </c>
      <c r="N10" s="5">
        <v>181</v>
      </c>
      <c r="O10" s="8">
        <v>199.8</v>
      </c>
      <c r="P10" s="6">
        <f t="shared" si="0"/>
        <v>7617.0333300000011</v>
      </c>
    </row>
    <row r="11" spans="1:20" s="7" customFormat="1" ht="63" customHeight="1" x14ac:dyDescent="0.2">
      <c r="A11" s="4" t="s">
        <v>114</v>
      </c>
      <c r="B11" s="5">
        <v>1027.8</v>
      </c>
      <c r="C11" s="5">
        <v>460.71467000000001</v>
      </c>
      <c r="D11" s="8">
        <v>121.45</v>
      </c>
      <c r="E11" s="8">
        <v>120</v>
      </c>
      <c r="F11" s="8"/>
      <c r="G11" s="8">
        <v>364.32499999999999</v>
      </c>
      <c r="H11" s="8">
        <v>87</v>
      </c>
      <c r="I11" s="8">
        <v>69</v>
      </c>
      <c r="J11" s="8">
        <v>167.999</v>
      </c>
      <c r="K11" s="8">
        <v>140</v>
      </c>
      <c r="L11" s="8"/>
      <c r="M11" s="8"/>
      <c r="N11" s="8">
        <v>98</v>
      </c>
      <c r="O11" s="8">
        <v>179.905</v>
      </c>
      <c r="P11" s="6">
        <f t="shared" si="0"/>
        <v>2836.1936700000001</v>
      </c>
    </row>
    <row r="12" spans="1:20" s="7" customFormat="1" ht="78.95" customHeight="1" x14ac:dyDescent="0.2">
      <c r="A12" s="4" t="s">
        <v>115</v>
      </c>
      <c r="B12" s="5">
        <v>2948.7</v>
      </c>
      <c r="C12" s="5">
        <v>1755.7381</v>
      </c>
      <c r="D12" s="5">
        <v>314</v>
      </c>
      <c r="E12" s="5">
        <v>267</v>
      </c>
      <c r="F12" s="8">
        <v>152.85499999999999</v>
      </c>
      <c r="G12" s="5">
        <v>582.5</v>
      </c>
      <c r="H12" s="8">
        <v>117</v>
      </c>
      <c r="I12" s="8">
        <v>170</v>
      </c>
      <c r="J12" s="8">
        <v>641.98299999999995</v>
      </c>
      <c r="K12" s="5">
        <v>195.3</v>
      </c>
      <c r="L12" s="8">
        <v>50</v>
      </c>
      <c r="M12" s="5">
        <v>262</v>
      </c>
      <c r="N12" s="5">
        <v>306.11599999999999</v>
      </c>
      <c r="O12" s="5">
        <v>234.21247</v>
      </c>
      <c r="P12" s="6">
        <f t="shared" si="0"/>
        <v>7997.4045699999997</v>
      </c>
    </row>
    <row r="13" spans="1:20" s="7" customFormat="1" ht="95.1" customHeight="1" x14ac:dyDescent="0.2">
      <c r="A13" s="4" t="s">
        <v>116</v>
      </c>
      <c r="B13" s="5">
        <v>23193.302159999999</v>
      </c>
      <c r="C13" s="5">
        <v>1598.625</v>
      </c>
      <c r="D13" s="8">
        <v>45</v>
      </c>
      <c r="E13" s="9"/>
      <c r="F13" s="9"/>
      <c r="G13" s="9"/>
      <c r="H13" s="9"/>
      <c r="I13" s="9"/>
      <c r="J13" s="9">
        <v>163.1</v>
      </c>
      <c r="K13" s="9"/>
      <c r="L13" s="9"/>
      <c r="M13" s="9"/>
      <c r="N13" s="9"/>
      <c r="O13" s="9"/>
      <c r="P13" s="6">
        <f t="shared" si="0"/>
        <v>25000.027159999998</v>
      </c>
    </row>
    <row r="14" spans="1:20" s="7" customFormat="1" ht="95.1" customHeight="1" x14ac:dyDescent="0.2">
      <c r="A14" s="4" t="s">
        <v>117</v>
      </c>
      <c r="B14" s="9"/>
      <c r="C14" s="5">
        <v>1000</v>
      </c>
      <c r="D14" s="9"/>
      <c r="E14" s="9"/>
      <c r="F14" s="9"/>
      <c r="G14" s="9"/>
      <c r="H14" s="9"/>
      <c r="I14" s="9"/>
      <c r="J14" s="9"/>
      <c r="K14" s="9"/>
      <c r="L14" s="9"/>
      <c r="M14" s="9"/>
      <c r="N14" s="9"/>
      <c r="O14" s="9"/>
      <c r="P14" s="6">
        <f t="shared" si="0"/>
        <v>1000</v>
      </c>
    </row>
    <row r="15" spans="1:20" s="7" customFormat="1" ht="78.95" customHeight="1" x14ac:dyDescent="0.2">
      <c r="A15" s="4" t="s">
        <v>118</v>
      </c>
      <c r="B15" s="5">
        <v>520</v>
      </c>
      <c r="C15" s="5">
        <v>653.82330000000002</v>
      </c>
      <c r="D15" s="9"/>
      <c r="E15" s="9"/>
      <c r="F15" s="9"/>
      <c r="G15" s="8">
        <v>40</v>
      </c>
      <c r="H15" s="9"/>
      <c r="I15" s="9"/>
      <c r="J15" s="9">
        <v>109.9</v>
      </c>
      <c r="K15" s="9"/>
      <c r="L15" s="9"/>
      <c r="M15" s="9"/>
      <c r="N15" s="9"/>
      <c r="O15" s="8">
        <v>50</v>
      </c>
      <c r="P15" s="6">
        <f t="shared" si="0"/>
        <v>1373.7233000000001</v>
      </c>
    </row>
    <row r="16" spans="1:20" s="7" customFormat="1" ht="315.95" customHeight="1" x14ac:dyDescent="0.2">
      <c r="A16" s="4" t="s">
        <v>119</v>
      </c>
      <c r="B16" s="5">
        <v>24711.177199999998</v>
      </c>
      <c r="C16" s="5">
        <v>18211</v>
      </c>
      <c r="D16" s="5">
        <v>3100</v>
      </c>
      <c r="E16" s="5">
        <v>2500</v>
      </c>
      <c r="F16" s="9"/>
      <c r="G16" s="5">
        <v>4344.7</v>
      </c>
      <c r="H16" s="5">
        <v>1579</v>
      </c>
      <c r="I16" s="5">
        <v>251</v>
      </c>
      <c r="J16" s="5">
        <v>4262.5860000000002</v>
      </c>
      <c r="K16" s="5">
        <v>1600</v>
      </c>
      <c r="L16" s="5">
        <v>2000</v>
      </c>
      <c r="M16" s="5">
        <v>1500</v>
      </c>
      <c r="N16" s="5">
        <v>1400</v>
      </c>
      <c r="O16" s="5">
        <v>1500</v>
      </c>
      <c r="P16" s="6">
        <f t="shared" si="0"/>
        <v>66959.463199999998</v>
      </c>
    </row>
    <row r="17" spans="1:16" s="7" customFormat="1" ht="141.94999999999999" customHeight="1" x14ac:dyDescent="0.2">
      <c r="A17" s="4" t="s">
        <v>120</v>
      </c>
      <c r="B17" s="5">
        <v>291223.01520999998</v>
      </c>
      <c r="C17" s="5">
        <v>134500</v>
      </c>
      <c r="D17" s="5">
        <v>31067.85</v>
      </c>
      <c r="E17" s="5">
        <v>23015</v>
      </c>
      <c r="F17" s="5">
        <v>12998.25</v>
      </c>
      <c r="G17" s="5">
        <v>16397.217000000001</v>
      </c>
      <c r="H17" s="5">
        <v>13740.05</v>
      </c>
      <c r="I17" s="5">
        <v>4341.5</v>
      </c>
      <c r="J17" s="5">
        <v>33647.050000000003</v>
      </c>
      <c r="K17" s="5">
        <v>8926.5540000000001</v>
      </c>
      <c r="L17" s="5">
        <v>28347.75</v>
      </c>
      <c r="M17" s="5">
        <v>35717.75</v>
      </c>
      <c r="N17" s="5">
        <v>24296</v>
      </c>
      <c r="O17" s="5">
        <v>20115.740000000002</v>
      </c>
      <c r="P17" s="6">
        <f t="shared" si="0"/>
        <v>678333.72620999999</v>
      </c>
    </row>
    <row r="18" spans="1:16" s="7" customFormat="1" ht="78.95" customHeight="1" x14ac:dyDescent="0.2">
      <c r="A18" s="4" t="s">
        <v>121</v>
      </c>
      <c r="B18" s="5">
        <v>34822.682000000001</v>
      </c>
      <c r="C18" s="5">
        <v>13000</v>
      </c>
      <c r="D18" s="5">
        <v>1400</v>
      </c>
      <c r="E18" s="5">
        <v>1270</v>
      </c>
      <c r="F18" s="5">
        <v>465</v>
      </c>
      <c r="G18" s="5">
        <v>437.95</v>
      </c>
      <c r="H18" s="5">
        <v>1700.498</v>
      </c>
      <c r="I18" s="8"/>
      <c r="J18" s="5">
        <v>3718</v>
      </c>
      <c r="K18" s="5">
        <v>1500</v>
      </c>
      <c r="L18" s="5">
        <v>1500</v>
      </c>
      <c r="M18" s="5">
        <v>1000</v>
      </c>
      <c r="N18" s="5">
        <v>2100</v>
      </c>
      <c r="O18" s="5">
        <v>1370</v>
      </c>
      <c r="P18" s="6">
        <f t="shared" si="0"/>
        <v>64284.13</v>
      </c>
    </row>
    <row r="19" spans="1:16" s="7" customFormat="1" ht="126.95" customHeight="1" x14ac:dyDescent="0.2">
      <c r="A19" s="4" t="s">
        <v>122</v>
      </c>
      <c r="B19" s="8">
        <v>22.344000000000001</v>
      </c>
      <c r="C19" s="8">
        <f>3.72372+3.72244</f>
        <v>7.4461600000000008</v>
      </c>
      <c r="D19" s="9"/>
      <c r="E19" s="9"/>
      <c r="F19" s="9"/>
      <c r="G19" s="9"/>
      <c r="H19" s="9"/>
      <c r="I19" s="9"/>
      <c r="J19" s="9">
        <v>3.7</v>
      </c>
      <c r="K19" s="9"/>
      <c r="L19" s="9"/>
      <c r="M19" s="8">
        <v>4.0999999999999996</v>
      </c>
      <c r="N19" s="9"/>
      <c r="O19" s="9"/>
      <c r="P19" s="6">
        <f t="shared" si="0"/>
        <v>37.590160000000004</v>
      </c>
    </row>
    <row r="20" spans="1:16" s="7" customFormat="1" ht="78.95" customHeight="1" x14ac:dyDescent="0.2">
      <c r="A20" s="4" t="s">
        <v>123</v>
      </c>
      <c r="B20" s="9">
        <v>-150</v>
      </c>
      <c r="C20" s="8"/>
      <c r="D20" s="9"/>
      <c r="E20" s="9"/>
      <c r="F20" s="9"/>
      <c r="G20" s="8"/>
      <c r="H20" s="9"/>
      <c r="I20" s="9"/>
      <c r="J20" s="9"/>
      <c r="K20" s="9"/>
      <c r="L20" s="9"/>
      <c r="M20" s="9"/>
      <c r="N20" s="9"/>
      <c r="O20" s="9"/>
      <c r="P20" s="6">
        <f t="shared" si="0"/>
        <v>-150</v>
      </c>
    </row>
    <row r="21" spans="1:16" s="7" customFormat="1" ht="111" customHeight="1" x14ac:dyDescent="0.2">
      <c r="A21" s="4" t="s">
        <v>124</v>
      </c>
      <c r="B21" s="5">
        <v>7400</v>
      </c>
      <c r="C21" s="5">
        <v>3179.7641699999999</v>
      </c>
      <c r="D21" s="5">
        <v>300</v>
      </c>
      <c r="E21" s="5">
        <v>280</v>
      </c>
      <c r="F21" s="8">
        <v>136</v>
      </c>
      <c r="G21" s="5">
        <v>414.4</v>
      </c>
      <c r="H21" s="8">
        <v>26.3</v>
      </c>
      <c r="I21" s="8">
        <v>20</v>
      </c>
      <c r="J21" s="8">
        <v>1035</v>
      </c>
      <c r="K21" s="5">
        <v>258</v>
      </c>
      <c r="L21" s="5">
        <v>607.1</v>
      </c>
      <c r="M21" s="8">
        <v>200</v>
      </c>
      <c r="N21" s="5">
        <v>368</v>
      </c>
      <c r="O21" s="5">
        <v>293.43020999999999</v>
      </c>
      <c r="P21" s="6">
        <f t="shared" si="0"/>
        <v>14517.99438</v>
      </c>
    </row>
    <row r="22" spans="1:16" s="7" customFormat="1" ht="111" customHeight="1" x14ac:dyDescent="0.2">
      <c r="A22" s="4" t="s">
        <v>125</v>
      </c>
      <c r="B22" s="5">
        <v>190359.78899999999</v>
      </c>
      <c r="C22" s="5">
        <v>85000</v>
      </c>
      <c r="D22" s="5">
        <v>15599.3</v>
      </c>
      <c r="E22" s="5">
        <v>12400</v>
      </c>
      <c r="F22" s="5">
        <v>4106</v>
      </c>
      <c r="G22" s="5">
        <v>7305.8670000000002</v>
      </c>
      <c r="H22" s="5">
        <v>4800</v>
      </c>
      <c r="I22" s="5">
        <v>872</v>
      </c>
      <c r="J22" s="5">
        <v>28621.865000000002</v>
      </c>
      <c r="K22" s="5">
        <v>4800</v>
      </c>
      <c r="L22" s="5">
        <v>5269.2150000000001</v>
      </c>
      <c r="M22" s="5">
        <v>5465</v>
      </c>
      <c r="N22" s="5">
        <v>6500</v>
      </c>
      <c r="O22" s="5">
        <v>4558.192</v>
      </c>
      <c r="P22" s="6">
        <f t="shared" si="0"/>
        <v>375657.228</v>
      </c>
    </row>
    <row r="23" spans="1:16" s="7" customFormat="1" ht="63" customHeight="1" x14ac:dyDescent="0.2">
      <c r="A23" s="4" t="s">
        <v>126</v>
      </c>
      <c r="B23" s="5">
        <v>12972.90537</v>
      </c>
      <c r="C23" s="5">
        <v>2555.7363300000002</v>
      </c>
      <c r="D23" s="5">
        <v>1380</v>
      </c>
      <c r="E23" s="5">
        <v>850</v>
      </c>
      <c r="F23" s="5">
        <v>395.55</v>
      </c>
      <c r="G23" s="5">
        <v>800</v>
      </c>
      <c r="H23" s="8">
        <v>76.543559999999999</v>
      </c>
      <c r="I23" s="8">
        <v>51</v>
      </c>
      <c r="J23" s="8">
        <v>1022.623</v>
      </c>
      <c r="K23" s="8">
        <v>100</v>
      </c>
      <c r="L23" s="5">
        <v>379.67489999999998</v>
      </c>
      <c r="M23" s="5">
        <v>259.60000000000002</v>
      </c>
      <c r="N23" s="5">
        <v>1206.0999999999999</v>
      </c>
      <c r="O23" s="5">
        <v>1335</v>
      </c>
      <c r="P23" s="6">
        <f t="shared" si="0"/>
        <v>23384.733159999996</v>
      </c>
    </row>
    <row r="24" spans="1:16" s="7" customFormat="1" ht="95.1" customHeight="1" x14ac:dyDescent="0.2">
      <c r="A24" s="4" t="s">
        <v>127</v>
      </c>
      <c r="B24" s="5">
        <v>2778.2098000000001</v>
      </c>
      <c r="C24" s="5">
        <v>1340</v>
      </c>
      <c r="D24" s="5">
        <v>261</v>
      </c>
      <c r="E24" s="8">
        <v>180</v>
      </c>
      <c r="F24" s="8">
        <v>76.75</v>
      </c>
      <c r="G24" s="5">
        <v>167.048</v>
      </c>
      <c r="H24" s="8">
        <v>94</v>
      </c>
      <c r="I24" s="8">
        <v>23.2</v>
      </c>
      <c r="J24" s="8">
        <v>421.84800000000001</v>
      </c>
      <c r="K24" s="8">
        <v>61.363</v>
      </c>
      <c r="L24" s="5">
        <v>274.60700000000003</v>
      </c>
      <c r="M24" s="5">
        <v>336.75</v>
      </c>
      <c r="N24" s="5">
        <v>214</v>
      </c>
      <c r="O24" s="5">
        <v>98.102400000000003</v>
      </c>
      <c r="P24" s="6">
        <f t="shared" si="0"/>
        <v>6326.8782000000001</v>
      </c>
    </row>
    <row r="25" spans="1:16" s="7" customFormat="1" ht="63" customHeight="1" x14ac:dyDescent="0.2">
      <c r="A25" s="4" t="s">
        <v>128</v>
      </c>
      <c r="B25" s="5">
        <v>650</v>
      </c>
      <c r="C25" s="5">
        <v>367.80592999999999</v>
      </c>
      <c r="D25" s="5">
        <v>312.58319999999998</v>
      </c>
      <c r="E25" s="5">
        <v>335</v>
      </c>
      <c r="F25" s="8">
        <v>316.11900000000003</v>
      </c>
      <c r="G25" s="5">
        <v>937</v>
      </c>
      <c r="H25" s="8">
        <v>87</v>
      </c>
      <c r="I25" s="8">
        <v>58</v>
      </c>
      <c r="J25" s="8">
        <v>836.85580000000004</v>
      </c>
      <c r="K25" s="8">
        <v>97</v>
      </c>
      <c r="L25" s="8"/>
      <c r="M25" s="8">
        <v>113.274</v>
      </c>
      <c r="N25" s="8">
        <v>112.166</v>
      </c>
      <c r="O25" s="8">
        <v>325.21724999999998</v>
      </c>
      <c r="P25" s="6">
        <f t="shared" si="0"/>
        <v>4548.0211800000006</v>
      </c>
    </row>
    <row r="26" spans="1:16" s="7" customFormat="1" ht="48" customHeight="1" x14ac:dyDescent="0.2">
      <c r="A26" s="4" t="s">
        <v>129</v>
      </c>
      <c r="B26" s="9"/>
      <c r="C26" s="9"/>
      <c r="D26" s="8"/>
      <c r="E26" s="8"/>
      <c r="F26" s="8"/>
      <c r="G26" s="8"/>
      <c r="H26" s="8"/>
      <c r="I26" s="9"/>
      <c r="J26" s="9"/>
      <c r="K26" s="8"/>
      <c r="L26" s="8"/>
      <c r="M26" s="8"/>
      <c r="N26" s="8"/>
      <c r="O26" s="8">
        <v>20.170000000000002</v>
      </c>
      <c r="P26" s="6">
        <f t="shared" si="0"/>
        <v>20.170000000000002</v>
      </c>
    </row>
    <row r="27" spans="1:16" s="7" customFormat="1" ht="48" customHeight="1" x14ac:dyDescent="0.2">
      <c r="A27" s="4" t="s">
        <v>130</v>
      </c>
      <c r="B27" s="5">
        <v>447.26888000000002</v>
      </c>
      <c r="C27" s="5">
        <v>2649.6493500000001</v>
      </c>
      <c r="D27" s="5">
        <v>884.95363999999995</v>
      </c>
      <c r="E27" s="5">
        <v>604.87312999999995</v>
      </c>
      <c r="F27" s="8">
        <v>157.35499999999999</v>
      </c>
      <c r="G27" s="5">
        <v>115.86</v>
      </c>
      <c r="H27" s="8">
        <v>149.59200000000001</v>
      </c>
      <c r="I27" s="9"/>
      <c r="J27" s="9">
        <v>277.89999999999998</v>
      </c>
      <c r="K27" s="5">
        <v>600</v>
      </c>
      <c r="L27" s="5">
        <v>450</v>
      </c>
      <c r="M27" s="8">
        <v>130</v>
      </c>
      <c r="N27" s="8">
        <v>9.7256400000000003</v>
      </c>
      <c r="O27" s="9"/>
      <c r="P27" s="6">
        <f t="shared" si="0"/>
        <v>6477.1776399999981</v>
      </c>
    </row>
    <row r="28" spans="1:16" s="7" customFormat="1" ht="95.1" customHeight="1" x14ac:dyDescent="0.2">
      <c r="A28" s="4" t="s">
        <v>131</v>
      </c>
      <c r="B28" s="5">
        <v>63690.3</v>
      </c>
      <c r="C28" s="5"/>
      <c r="D28" s="9"/>
      <c r="E28" s="9"/>
      <c r="F28" s="9"/>
      <c r="G28" s="9"/>
      <c r="H28" s="9"/>
      <c r="I28" s="9"/>
      <c r="J28" s="9"/>
      <c r="K28" s="9"/>
      <c r="L28" s="9"/>
      <c r="M28" s="9"/>
      <c r="N28" s="9"/>
      <c r="O28" s="9"/>
      <c r="P28" s="6">
        <f t="shared" si="0"/>
        <v>63690.3</v>
      </c>
    </row>
    <row r="29" spans="1:16" s="7" customFormat="1" ht="111" customHeight="1" x14ac:dyDescent="0.2">
      <c r="A29" s="4" t="s">
        <v>132</v>
      </c>
      <c r="B29" s="5">
        <v>591.54999999999995</v>
      </c>
      <c r="C29" s="5">
        <v>312.36741000000001</v>
      </c>
      <c r="D29" s="8">
        <v>90</v>
      </c>
      <c r="E29" s="9"/>
      <c r="F29" s="9"/>
      <c r="G29" s="9"/>
      <c r="H29" s="9"/>
      <c r="I29" s="9"/>
      <c r="J29" s="9">
        <v>97.8</v>
      </c>
      <c r="K29" s="9"/>
      <c r="L29" s="9"/>
      <c r="M29" s="9"/>
      <c r="N29" s="9"/>
      <c r="O29" s="9"/>
      <c r="P29" s="6">
        <f t="shared" si="0"/>
        <v>1091.71741</v>
      </c>
    </row>
    <row r="30" spans="1:16" s="7" customFormat="1" ht="78.95" customHeight="1" x14ac:dyDescent="0.2">
      <c r="A30" s="4" t="s">
        <v>133</v>
      </c>
      <c r="B30" s="5">
        <v>2872.7</v>
      </c>
      <c r="C30" s="5">
        <v>1014.25</v>
      </c>
      <c r="D30" s="8">
        <v>300</v>
      </c>
      <c r="E30" s="8">
        <v>150</v>
      </c>
      <c r="F30" s="8"/>
      <c r="G30" s="5">
        <v>984</v>
      </c>
      <c r="H30" s="8">
        <v>203</v>
      </c>
      <c r="I30" s="8"/>
      <c r="J30" s="8">
        <v>255.77500000000001</v>
      </c>
      <c r="K30" s="8"/>
      <c r="L30" s="9"/>
      <c r="M30" s="8">
        <v>147</v>
      </c>
      <c r="N30" s="8"/>
      <c r="O30" s="5">
        <v>200</v>
      </c>
      <c r="P30" s="6">
        <f t="shared" si="0"/>
        <v>6126.7249999999995</v>
      </c>
    </row>
    <row r="31" spans="1:16" s="7" customFormat="1" ht="174" customHeight="1" x14ac:dyDescent="0.2">
      <c r="A31" s="4" t="s">
        <v>134</v>
      </c>
      <c r="B31" s="9"/>
      <c r="C31" s="5">
        <v>388.22856999999999</v>
      </c>
      <c r="D31" s="9"/>
      <c r="E31" s="9"/>
      <c r="F31" s="9"/>
      <c r="G31" s="9"/>
      <c r="H31" s="9"/>
      <c r="I31" s="9"/>
      <c r="J31" s="9"/>
      <c r="K31" s="9"/>
      <c r="L31" s="9"/>
      <c r="M31" s="9"/>
      <c r="N31" s="9"/>
      <c r="O31" s="9"/>
      <c r="P31" s="6">
        <f t="shared" si="0"/>
        <v>388.22856999999999</v>
      </c>
    </row>
    <row r="32" spans="1:16" s="7" customFormat="1" ht="95.1" customHeight="1" x14ac:dyDescent="0.2">
      <c r="A32" s="4" t="s">
        <v>135</v>
      </c>
      <c r="B32" s="8">
        <v>401.65789999999998</v>
      </c>
      <c r="C32" s="9"/>
      <c r="D32" s="9"/>
      <c r="E32" s="9"/>
      <c r="F32" s="9"/>
      <c r="G32" s="9"/>
      <c r="H32" s="9"/>
      <c r="I32" s="9"/>
      <c r="J32" s="9"/>
      <c r="K32" s="9"/>
      <c r="L32" s="9"/>
      <c r="M32" s="9"/>
      <c r="N32" s="9"/>
      <c r="O32" s="9"/>
      <c r="P32" s="6">
        <f t="shared" si="0"/>
        <v>401.65789999999998</v>
      </c>
    </row>
    <row r="33" spans="1:16" s="7" customFormat="1" ht="63" customHeight="1" x14ac:dyDescent="0.2">
      <c r="A33" s="4" t="s">
        <v>136</v>
      </c>
      <c r="B33" s="9"/>
      <c r="C33" s="9"/>
      <c r="D33" s="8"/>
      <c r="E33" s="9"/>
      <c r="F33" s="9"/>
      <c r="G33" s="9"/>
      <c r="H33" s="9"/>
      <c r="I33" s="9"/>
      <c r="J33" s="9"/>
      <c r="K33" s="9"/>
      <c r="L33" s="9"/>
      <c r="M33" s="9"/>
      <c r="N33" s="9"/>
      <c r="O33" s="9"/>
      <c r="P33" s="6">
        <f t="shared" si="0"/>
        <v>0</v>
      </c>
    </row>
    <row r="34" spans="1:16" s="7" customFormat="1" ht="78.95" customHeight="1" x14ac:dyDescent="0.2">
      <c r="A34" s="4" t="s">
        <v>137</v>
      </c>
      <c r="B34" s="9"/>
      <c r="C34" s="9"/>
      <c r="D34" s="9"/>
      <c r="E34" s="5">
        <v>1515</v>
      </c>
      <c r="F34" s="9"/>
      <c r="G34" s="9"/>
      <c r="H34" s="9"/>
      <c r="I34" s="9"/>
      <c r="J34" s="9"/>
      <c r="K34" s="5">
        <v>6483.48</v>
      </c>
      <c r="L34" s="9"/>
      <c r="M34" s="5">
        <v>3600.1487999999999</v>
      </c>
      <c r="N34" s="5">
        <v>3936.6325000000002</v>
      </c>
      <c r="O34" s="5">
        <v>3096.9375</v>
      </c>
      <c r="P34" s="6">
        <f t="shared" si="0"/>
        <v>18632.198799999998</v>
      </c>
    </row>
    <row r="35" spans="1:16" s="7" customFormat="1" ht="78.95" customHeight="1" x14ac:dyDescent="0.2">
      <c r="A35" s="4" t="s">
        <v>138</v>
      </c>
      <c r="B35" s="9"/>
      <c r="C35" s="5">
        <v>2774.4119999999998</v>
      </c>
      <c r="D35" s="9"/>
      <c r="E35" s="9"/>
      <c r="F35" s="9"/>
      <c r="G35" s="9"/>
      <c r="H35" s="9"/>
      <c r="I35" s="9"/>
      <c r="J35" s="9"/>
      <c r="K35" s="9"/>
      <c r="L35" s="9"/>
      <c r="M35" s="9"/>
      <c r="N35" s="9"/>
      <c r="O35" s="9"/>
      <c r="P35" s="6">
        <f t="shared" si="0"/>
        <v>2774.4119999999998</v>
      </c>
    </row>
    <row r="36" spans="1:16" s="7" customFormat="1" ht="32.1" customHeight="1" x14ac:dyDescent="0.2">
      <c r="A36" s="4" t="s">
        <v>139</v>
      </c>
      <c r="B36" s="5">
        <v>9039.2681400000001</v>
      </c>
      <c r="C36" s="9"/>
      <c r="D36" s="9"/>
      <c r="E36" s="9"/>
      <c r="F36" s="9"/>
      <c r="G36" s="9"/>
      <c r="H36" s="9"/>
      <c r="I36" s="9"/>
      <c r="J36" s="9"/>
      <c r="K36" s="9"/>
      <c r="L36" s="9"/>
      <c r="M36" s="9"/>
      <c r="N36" s="9"/>
      <c r="O36" s="9"/>
      <c r="P36" s="6">
        <f t="shared" si="0"/>
        <v>9039.2681400000001</v>
      </c>
    </row>
    <row r="37" spans="1:16" s="7" customFormat="1" ht="63" customHeight="1" x14ac:dyDescent="0.2">
      <c r="A37" s="4" t="s">
        <v>140</v>
      </c>
      <c r="B37" s="8"/>
      <c r="C37" s="9"/>
      <c r="D37" s="9"/>
      <c r="E37" s="9"/>
      <c r="F37" s="9"/>
      <c r="G37" s="9"/>
      <c r="H37" s="9"/>
      <c r="I37" s="9"/>
      <c r="J37" s="9"/>
      <c r="K37" s="9"/>
      <c r="L37" s="9"/>
      <c r="M37" s="9"/>
      <c r="N37" s="9"/>
      <c r="O37" s="9"/>
      <c r="P37" s="6">
        <f t="shared" si="0"/>
        <v>0</v>
      </c>
    </row>
    <row r="38" spans="1:16" s="7" customFormat="1" ht="78.95" customHeight="1" x14ac:dyDescent="0.2">
      <c r="A38" s="4" t="s">
        <v>141</v>
      </c>
      <c r="B38" s="8"/>
      <c r="C38" s="9"/>
      <c r="D38" s="9"/>
      <c r="E38" s="9"/>
      <c r="F38" s="9"/>
      <c r="G38" s="9"/>
      <c r="H38" s="9"/>
      <c r="I38" s="8">
        <v>17.5</v>
      </c>
      <c r="J38" s="8"/>
      <c r="K38" s="9"/>
      <c r="L38" s="9"/>
      <c r="M38" s="9"/>
      <c r="N38" s="9"/>
      <c r="O38" s="9"/>
      <c r="P38" s="6">
        <f t="shared" ref="P38:P63" si="1">SUM(B38:O38)</f>
        <v>17.5</v>
      </c>
    </row>
    <row r="39" spans="1:16" s="7" customFormat="1" ht="63" customHeight="1" x14ac:dyDescent="0.2">
      <c r="A39" s="4" t="s">
        <v>142</v>
      </c>
      <c r="B39" s="9"/>
      <c r="C39" s="5">
        <v>289.69357000000002</v>
      </c>
      <c r="D39" s="9"/>
      <c r="E39" s="9"/>
      <c r="F39" s="9"/>
      <c r="G39" s="9"/>
      <c r="H39" s="9"/>
      <c r="I39" s="9"/>
      <c r="J39" s="9"/>
      <c r="K39" s="8"/>
      <c r="L39" s="9"/>
      <c r="M39" s="9"/>
      <c r="N39" s="5">
        <v>1350</v>
      </c>
      <c r="O39" s="9"/>
      <c r="P39" s="6">
        <f t="shared" si="1"/>
        <v>1639.6935699999999</v>
      </c>
    </row>
    <row r="40" spans="1:16" s="7" customFormat="1" ht="63" customHeight="1" x14ac:dyDescent="0.2">
      <c r="A40" s="4" t="s">
        <v>143</v>
      </c>
      <c r="B40" s="9"/>
      <c r="C40" s="5">
        <v>7694.8413</v>
      </c>
      <c r="D40" s="9"/>
      <c r="E40" s="9"/>
      <c r="F40" s="9"/>
      <c r="G40" s="9"/>
      <c r="H40" s="9"/>
      <c r="I40" s="9"/>
      <c r="J40" s="9"/>
      <c r="K40" s="9"/>
      <c r="L40" s="9"/>
      <c r="M40" s="9"/>
      <c r="N40" s="9"/>
      <c r="O40" s="9"/>
      <c r="P40" s="6">
        <f t="shared" si="1"/>
        <v>7694.8413</v>
      </c>
    </row>
    <row r="41" spans="1:16" s="7" customFormat="1" ht="48" customHeight="1" x14ac:dyDescent="0.2">
      <c r="A41" s="4" t="s">
        <v>144</v>
      </c>
      <c r="B41" s="9"/>
      <c r="C41" s="8"/>
      <c r="D41" s="8">
        <v>37.299999999999997</v>
      </c>
      <c r="E41" s="9"/>
      <c r="F41" s="9"/>
      <c r="G41" s="8"/>
      <c r="H41" s="8"/>
      <c r="I41" s="8">
        <v>73.599999999999994</v>
      </c>
      <c r="J41" s="8"/>
      <c r="K41" s="9"/>
      <c r="L41" s="8">
        <v>217.53</v>
      </c>
      <c r="M41" s="9"/>
      <c r="N41" s="9"/>
      <c r="O41" s="9"/>
      <c r="P41" s="6">
        <f t="shared" si="1"/>
        <v>328.43</v>
      </c>
    </row>
    <row r="42" spans="1:16" s="7" customFormat="1" ht="63" customHeight="1" x14ac:dyDescent="0.2">
      <c r="A42" s="4" t="s">
        <v>145</v>
      </c>
      <c r="B42" s="9"/>
      <c r="C42" s="8">
        <v>400.00342000000001</v>
      </c>
      <c r="D42" s="8">
        <v>150.00129000000001</v>
      </c>
      <c r="E42" s="9"/>
      <c r="F42" s="9"/>
      <c r="G42" s="8">
        <v>30.000250000000001</v>
      </c>
      <c r="H42" s="8"/>
      <c r="I42" s="8">
        <v>80.000690000000006</v>
      </c>
      <c r="J42" s="8">
        <v>50.000430000000001</v>
      </c>
      <c r="K42" s="8">
        <v>100.00085</v>
      </c>
      <c r="L42" s="8">
        <v>30.000250000000001</v>
      </c>
      <c r="M42" s="9"/>
      <c r="N42" s="8">
        <v>50.000430000000001</v>
      </c>
      <c r="O42" s="9"/>
      <c r="P42" s="6">
        <f t="shared" si="1"/>
        <v>890.00761000000023</v>
      </c>
    </row>
    <row r="43" spans="1:16" s="7" customFormat="1" ht="78.95" customHeight="1" x14ac:dyDescent="0.2">
      <c r="A43" s="4" t="s">
        <v>146</v>
      </c>
      <c r="B43" s="9"/>
      <c r="C43" s="8">
        <v>30</v>
      </c>
      <c r="D43" s="8">
        <v>150</v>
      </c>
      <c r="E43" s="9"/>
      <c r="F43" s="9"/>
      <c r="G43" s="9"/>
      <c r="H43" s="9"/>
      <c r="I43" s="9"/>
      <c r="J43" s="9">
        <v>230.8</v>
      </c>
      <c r="K43" s="8">
        <v>100</v>
      </c>
      <c r="L43" s="8">
        <v>60</v>
      </c>
      <c r="M43" s="9"/>
      <c r="N43" s="8">
        <v>50</v>
      </c>
      <c r="O43" s="9"/>
      <c r="P43" s="6">
        <f t="shared" si="1"/>
        <v>620.79999999999995</v>
      </c>
    </row>
    <row r="44" spans="1:16" s="7" customFormat="1" ht="48" customHeight="1" x14ac:dyDescent="0.2">
      <c r="A44" s="4" t="s">
        <v>147</v>
      </c>
      <c r="B44" s="9"/>
      <c r="C44" s="5"/>
      <c r="D44" s="5"/>
      <c r="E44" s="9"/>
      <c r="F44" s="8"/>
      <c r="G44" s="8">
        <v>635.60599999999999</v>
      </c>
      <c r="H44" s="8"/>
      <c r="I44" s="9"/>
      <c r="J44" s="9"/>
      <c r="K44" s="5"/>
      <c r="L44" s="5"/>
      <c r="M44" s="5"/>
      <c r="N44" s="8"/>
      <c r="O44" s="5"/>
      <c r="P44" s="6">
        <f t="shared" si="1"/>
        <v>635.60599999999999</v>
      </c>
    </row>
    <row r="45" spans="1:16" s="7" customFormat="1" ht="48" customHeight="1" x14ac:dyDescent="0.2">
      <c r="A45" s="4" t="s">
        <v>148</v>
      </c>
      <c r="B45" s="9"/>
      <c r="C45" s="5"/>
      <c r="D45" s="9"/>
      <c r="E45" s="9"/>
      <c r="F45" s="9"/>
      <c r="G45" s="9"/>
      <c r="H45" s="9"/>
      <c r="I45" s="9"/>
      <c r="J45" s="9">
        <v>1133.8</v>
      </c>
      <c r="K45" s="8"/>
      <c r="L45" s="9"/>
      <c r="M45" s="9"/>
      <c r="N45" s="9"/>
      <c r="O45" s="9"/>
      <c r="P45" s="6">
        <f t="shared" si="1"/>
        <v>1133.8</v>
      </c>
    </row>
    <row r="46" spans="1:16" s="7" customFormat="1" ht="111" customHeight="1" x14ac:dyDescent="0.2">
      <c r="A46" s="4" t="s">
        <v>149</v>
      </c>
      <c r="B46" s="9"/>
      <c r="C46" s="9"/>
      <c r="D46" s="9"/>
      <c r="E46" s="9"/>
      <c r="F46" s="9"/>
      <c r="G46" s="9"/>
      <c r="H46" s="9"/>
      <c r="I46" s="9"/>
      <c r="J46" s="9"/>
      <c r="K46" s="9"/>
      <c r="L46" s="9"/>
      <c r="M46" s="9"/>
      <c r="N46" s="5">
        <v>2450</v>
      </c>
      <c r="O46" s="9"/>
      <c r="P46" s="6">
        <f t="shared" si="1"/>
        <v>2450</v>
      </c>
    </row>
    <row r="47" spans="1:16" s="7" customFormat="1" ht="48" customHeight="1" x14ac:dyDescent="0.2">
      <c r="A47" s="4" t="s">
        <v>150</v>
      </c>
      <c r="B47" s="9"/>
      <c r="C47" s="9"/>
      <c r="D47" s="9"/>
      <c r="E47" s="9"/>
      <c r="F47" s="9"/>
      <c r="G47" s="9"/>
      <c r="H47" s="9"/>
      <c r="I47" s="9"/>
      <c r="J47" s="5">
        <v>44497</v>
      </c>
      <c r="K47" s="9"/>
      <c r="L47" s="9"/>
      <c r="M47" s="9"/>
      <c r="N47" s="9"/>
      <c r="O47" s="9"/>
      <c r="P47" s="6">
        <f t="shared" si="1"/>
        <v>44497</v>
      </c>
    </row>
    <row r="48" spans="1:16" s="7" customFormat="1" ht="32.1" customHeight="1" x14ac:dyDescent="0.2">
      <c r="A48" s="4" t="s">
        <v>151</v>
      </c>
      <c r="B48" s="9"/>
      <c r="C48" s="8">
        <v>219.599962</v>
      </c>
      <c r="D48" s="9"/>
      <c r="E48" s="9"/>
      <c r="F48" s="9"/>
      <c r="G48" s="9"/>
      <c r="H48" s="9"/>
      <c r="I48" s="9"/>
      <c r="J48" s="9"/>
      <c r="K48" s="9"/>
      <c r="L48" s="9"/>
      <c r="M48" s="9"/>
      <c r="N48" s="9"/>
      <c r="O48" s="9"/>
      <c r="P48" s="6">
        <f t="shared" si="1"/>
        <v>219.599962</v>
      </c>
    </row>
    <row r="49" spans="1:16" s="7" customFormat="1" ht="78.95" customHeight="1" x14ac:dyDescent="0.2">
      <c r="A49" s="4" t="s">
        <v>152</v>
      </c>
      <c r="B49" s="5">
        <v>1039.5</v>
      </c>
      <c r="C49" s="9"/>
      <c r="D49" s="9"/>
      <c r="E49" s="9"/>
      <c r="F49" s="9"/>
      <c r="G49" s="9"/>
      <c r="H49" s="9"/>
      <c r="I49" s="9"/>
      <c r="J49" s="9"/>
      <c r="K49" s="9"/>
      <c r="L49" s="9"/>
      <c r="M49" s="9"/>
      <c r="N49" s="9"/>
      <c r="O49" s="9"/>
      <c r="P49" s="6">
        <f t="shared" si="1"/>
        <v>1039.5</v>
      </c>
    </row>
    <row r="50" spans="1:16" s="7" customFormat="1" ht="48" customHeight="1" x14ac:dyDescent="0.2">
      <c r="A50" s="4" t="s">
        <v>153</v>
      </c>
      <c r="B50" s="9"/>
      <c r="C50" s="5"/>
      <c r="D50" s="8"/>
      <c r="E50" s="8">
        <v>496.47500000000002</v>
      </c>
      <c r="F50" s="8">
        <v>248.22499999999999</v>
      </c>
      <c r="G50" s="8">
        <v>122.62193000000001</v>
      </c>
      <c r="H50" s="8">
        <v>165.5</v>
      </c>
      <c r="I50" s="8">
        <v>64.527439999999999</v>
      </c>
      <c r="J50" s="8"/>
      <c r="K50" s="8">
        <v>53.877600000000001</v>
      </c>
      <c r="L50" s="8"/>
      <c r="M50" s="5">
        <v>591.85</v>
      </c>
      <c r="N50" s="8"/>
      <c r="O50" s="8"/>
      <c r="P50" s="6">
        <f t="shared" si="1"/>
        <v>1743.0769700000001</v>
      </c>
    </row>
    <row r="51" spans="1:16" s="7" customFormat="1" ht="63" customHeight="1" x14ac:dyDescent="0.2">
      <c r="A51" s="4" t="s">
        <v>154</v>
      </c>
      <c r="B51" s="8">
        <v>34.44</v>
      </c>
      <c r="C51" s="9"/>
      <c r="D51" s="9"/>
      <c r="E51" s="9"/>
      <c r="F51" s="9"/>
      <c r="G51" s="9"/>
      <c r="H51" s="9"/>
      <c r="I51" s="9"/>
      <c r="J51" s="9"/>
      <c r="K51" s="9"/>
      <c r="L51" s="9"/>
      <c r="M51" s="9"/>
      <c r="N51" s="8"/>
      <c r="O51" s="9"/>
      <c r="P51" s="6">
        <f t="shared" si="1"/>
        <v>34.44</v>
      </c>
    </row>
    <row r="52" spans="1:16" s="7" customFormat="1" ht="95.1" customHeight="1" x14ac:dyDescent="0.2">
      <c r="A52" s="4" t="s">
        <v>155</v>
      </c>
      <c r="B52" s="5">
        <v>1555.2009800000001</v>
      </c>
      <c r="C52" s="8">
        <v>268.18182000000002</v>
      </c>
      <c r="D52" s="8">
        <v>917.77779999999996</v>
      </c>
      <c r="E52" s="8">
        <v>178.78788</v>
      </c>
      <c r="F52" s="8"/>
      <c r="G52" s="9"/>
      <c r="H52" s="9"/>
      <c r="I52" s="9"/>
      <c r="J52" s="9">
        <v>297.97980000000001</v>
      </c>
      <c r="K52" s="9"/>
      <c r="L52" s="9"/>
      <c r="M52" s="9"/>
      <c r="N52" s="9"/>
      <c r="O52" s="9"/>
      <c r="P52" s="6">
        <f t="shared" si="1"/>
        <v>3217.9282800000001</v>
      </c>
    </row>
    <row r="53" spans="1:16" s="7" customFormat="1" ht="63" customHeight="1" x14ac:dyDescent="0.2">
      <c r="A53" s="4" t="s">
        <v>156</v>
      </c>
      <c r="B53" s="5">
        <v>2258.98101</v>
      </c>
      <c r="C53" s="5">
        <v>895.89864</v>
      </c>
      <c r="D53" s="5">
        <v>209.2</v>
      </c>
      <c r="E53" s="8">
        <v>225</v>
      </c>
      <c r="F53" s="8">
        <v>77.032250000000005</v>
      </c>
      <c r="G53" s="9"/>
      <c r="H53" s="8">
        <v>108.297</v>
      </c>
      <c r="I53" s="9"/>
      <c r="J53" s="9">
        <v>210.79964000000001</v>
      </c>
      <c r="K53" s="8">
        <v>32.541289999999996</v>
      </c>
      <c r="L53" s="9"/>
      <c r="M53" s="8">
        <v>263.63843000000003</v>
      </c>
      <c r="N53" s="9"/>
      <c r="O53" s="8">
        <v>15.501939999999999</v>
      </c>
      <c r="P53" s="6">
        <f t="shared" si="1"/>
        <v>4296.8902000000007</v>
      </c>
    </row>
    <row r="54" spans="1:16" s="7" customFormat="1" ht="126.95" customHeight="1" x14ac:dyDescent="0.2">
      <c r="A54" s="4" t="s">
        <v>157</v>
      </c>
      <c r="B54" s="5">
        <v>13421.016</v>
      </c>
      <c r="C54" s="5">
        <v>18000</v>
      </c>
      <c r="D54" s="5">
        <v>1985</v>
      </c>
      <c r="E54" s="5">
        <v>3104.8719999999998</v>
      </c>
      <c r="F54" s="5">
        <v>910.92484999999999</v>
      </c>
      <c r="G54" s="5">
        <v>1998.2329999999999</v>
      </c>
      <c r="H54" s="5">
        <v>1448</v>
      </c>
      <c r="I54" s="5">
        <v>579.9</v>
      </c>
      <c r="J54" s="5">
        <v>6679.60556</v>
      </c>
      <c r="K54" s="5">
        <v>567.93370000000004</v>
      </c>
      <c r="L54" s="5">
        <v>3912.8690099999999</v>
      </c>
      <c r="M54" s="5">
        <v>1550</v>
      </c>
      <c r="N54" s="5">
        <v>3513.5725400000001</v>
      </c>
      <c r="O54" s="5">
        <v>2729.377</v>
      </c>
      <c r="P54" s="6">
        <f t="shared" si="1"/>
        <v>60401.30366000002</v>
      </c>
    </row>
    <row r="55" spans="1:16" s="7" customFormat="1" ht="63" customHeight="1" x14ac:dyDescent="0.2">
      <c r="A55" s="4" t="s">
        <v>158</v>
      </c>
      <c r="B55" s="5">
        <v>96663.04823</v>
      </c>
      <c r="C55" s="9"/>
      <c r="D55" s="9"/>
      <c r="E55" s="9"/>
      <c r="F55" s="9"/>
      <c r="G55" s="9"/>
      <c r="H55" s="9"/>
      <c r="I55" s="9"/>
      <c r="J55" s="9"/>
      <c r="K55" s="9"/>
      <c r="L55" s="9"/>
      <c r="M55" s="9"/>
      <c r="N55" s="9"/>
      <c r="O55" s="9"/>
      <c r="P55" s="6">
        <f t="shared" si="1"/>
        <v>96663.04823</v>
      </c>
    </row>
    <row r="56" spans="1:16" s="7" customFormat="1" ht="87" customHeight="1" x14ac:dyDescent="0.2">
      <c r="A56" s="4" t="s">
        <v>198</v>
      </c>
      <c r="B56" s="5">
        <v>15981.312540000001</v>
      </c>
      <c r="C56" s="9"/>
      <c r="D56" s="9"/>
      <c r="E56" s="9"/>
      <c r="F56" s="9"/>
      <c r="G56" s="9"/>
      <c r="H56" s="9"/>
      <c r="I56" s="9"/>
      <c r="J56" s="9"/>
      <c r="K56" s="9"/>
      <c r="L56" s="9"/>
      <c r="M56" s="9"/>
      <c r="N56" s="9"/>
      <c r="O56" s="9"/>
      <c r="P56" s="6">
        <f t="shared" si="1"/>
        <v>15981.312540000001</v>
      </c>
    </row>
    <row r="57" spans="1:16" s="7" customFormat="1" ht="111" customHeight="1" x14ac:dyDescent="0.2">
      <c r="A57" s="4" t="s">
        <v>159</v>
      </c>
      <c r="B57" s="5"/>
      <c r="C57" s="9"/>
      <c r="D57" s="9"/>
      <c r="E57" s="9"/>
      <c r="F57" s="9"/>
      <c r="G57" s="5"/>
      <c r="H57" s="9"/>
      <c r="I57" s="9"/>
      <c r="J57" s="5">
        <v>151515.20000000001</v>
      </c>
      <c r="K57" s="9"/>
      <c r="L57" s="9"/>
      <c r="M57" s="9"/>
      <c r="N57" s="9"/>
      <c r="O57" s="9"/>
      <c r="P57" s="6">
        <f t="shared" si="1"/>
        <v>151515.20000000001</v>
      </c>
    </row>
    <row r="58" spans="1:16" s="7" customFormat="1" ht="15.95" customHeight="1" x14ac:dyDescent="0.2">
      <c r="A58" s="4" t="s">
        <v>160</v>
      </c>
      <c r="B58" s="9"/>
      <c r="C58" s="5">
        <v>4500</v>
      </c>
      <c r="D58" s="9"/>
      <c r="E58" s="9"/>
      <c r="F58" s="9"/>
      <c r="G58" s="9"/>
      <c r="H58" s="9"/>
      <c r="I58" s="9"/>
      <c r="J58" s="9"/>
      <c r="K58" s="9"/>
      <c r="L58" s="9"/>
      <c r="M58" s="9"/>
      <c r="N58" s="9"/>
      <c r="O58" s="9"/>
      <c r="P58" s="6">
        <f t="shared" si="1"/>
        <v>4500</v>
      </c>
    </row>
    <row r="59" spans="1:16" s="7" customFormat="1" ht="63" customHeight="1" x14ac:dyDescent="0.2">
      <c r="A59" s="4" t="s">
        <v>161</v>
      </c>
      <c r="B59" s="9"/>
      <c r="C59" s="9"/>
      <c r="D59" s="9"/>
      <c r="E59" s="9"/>
      <c r="F59" s="5">
        <v>10098.60598</v>
      </c>
      <c r="G59" s="9"/>
      <c r="H59" s="9"/>
      <c r="I59" s="9"/>
      <c r="J59" s="9"/>
      <c r="K59" s="9"/>
      <c r="L59" s="9"/>
      <c r="M59" s="9"/>
      <c r="N59" s="9"/>
      <c r="O59" s="9"/>
      <c r="P59" s="6">
        <f t="shared" si="1"/>
        <v>10098.60598</v>
      </c>
    </row>
    <row r="60" spans="1:16" s="7" customFormat="1" ht="48" customHeight="1" x14ac:dyDescent="0.2">
      <c r="A60" s="4" t="s">
        <v>162</v>
      </c>
      <c r="B60" s="5">
        <v>10453.82602</v>
      </c>
      <c r="C60" s="9"/>
      <c r="D60" s="9"/>
      <c r="E60" s="9"/>
      <c r="F60" s="9"/>
      <c r="G60" s="9"/>
      <c r="H60" s="9"/>
      <c r="I60" s="9"/>
      <c r="J60" s="9"/>
      <c r="K60" s="9"/>
      <c r="L60" s="9"/>
      <c r="M60" s="9"/>
      <c r="N60" s="9"/>
      <c r="O60" s="9"/>
      <c r="P60" s="6">
        <f t="shared" si="1"/>
        <v>10453.82602</v>
      </c>
    </row>
    <row r="61" spans="1:16" s="7" customFormat="1" ht="32.1" customHeight="1" x14ac:dyDescent="0.2">
      <c r="A61" s="4" t="s">
        <v>163</v>
      </c>
      <c r="B61" s="9"/>
      <c r="C61" s="9"/>
      <c r="D61" s="9"/>
      <c r="E61" s="9"/>
      <c r="F61" s="9"/>
      <c r="G61" s="9"/>
      <c r="H61" s="5">
        <v>614.81929000000002</v>
      </c>
      <c r="I61" s="9"/>
      <c r="J61" s="9"/>
      <c r="K61" s="9"/>
      <c r="L61" s="9"/>
      <c r="M61" s="9"/>
      <c r="N61" s="9"/>
      <c r="O61" s="9"/>
      <c r="P61" s="6">
        <f t="shared" si="1"/>
        <v>614.81929000000002</v>
      </c>
    </row>
    <row r="62" spans="1:16" s="7" customFormat="1" ht="48" customHeight="1" x14ac:dyDescent="0.2">
      <c r="A62" s="4" t="s">
        <v>164</v>
      </c>
      <c r="B62" s="9"/>
      <c r="C62" s="9"/>
      <c r="D62" s="8">
        <v>72.035020000000003</v>
      </c>
      <c r="E62" s="8">
        <v>39.310380000000002</v>
      </c>
      <c r="F62" s="8"/>
      <c r="G62" s="8">
        <v>49.154429999999998</v>
      </c>
      <c r="H62" s="8">
        <v>32.275939999999999</v>
      </c>
      <c r="I62" s="8">
        <v>21</v>
      </c>
      <c r="J62" s="8">
        <v>220.7902</v>
      </c>
      <c r="K62" s="8">
        <v>67.193899999999999</v>
      </c>
      <c r="L62" s="8">
        <v>71.911439999999999</v>
      </c>
      <c r="M62" s="8">
        <v>41.459180000000003</v>
      </c>
      <c r="N62" s="8">
        <v>101.46982</v>
      </c>
      <c r="O62" s="8">
        <v>10.74906</v>
      </c>
      <c r="P62" s="6">
        <f t="shared" si="1"/>
        <v>727.34937000000002</v>
      </c>
    </row>
    <row r="63" spans="1:16" s="7" customFormat="1" ht="111" customHeight="1" x14ac:dyDescent="0.2">
      <c r="A63" s="4" t="s">
        <v>166</v>
      </c>
      <c r="B63" s="5">
        <v>10965.39481</v>
      </c>
      <c r="C63" s="9"/>
      <c r="D63" s="9"/>
      <c r="E63" s="9"/>
      <c r="F63" s="9"/>
      <c r="G63" s="5"/>
      <c r="H63" s="9"/>
      <c r="I63" s="9"/>
      <c r="J63" s="9"/>
      <c r="K63" s="9"/>
      <c r="L63" s="9"/>
      <c r="M63" s="9"/>
      <c r="N63" s="9"/>
      <c r="O63" s="9"/>
      <c r="P63" s="6">
        <f t="shared" si="1"/>
        <v>10965.39481</v>
      </c>
    </row>
    <row r="64" spans="1:16" s="7" customFormat="1" ht="111" customHeight="1" x14ac:dyDescent="0.2">
      <c r="A64" s="4" t="s">
        <v>165</v>
      </c>
      <c r="B64" s="5">
        <v>13745.869189999999</v>
      </c>
      <c r="C64" s="9"/>
      <c r="D64" s="9"/>
      <c r="E64" s="9"/>
      <c r="F64" s="9"/>
      <c r="G64" s="5">
        <v>5067.9269999999997</v>
      </c>
      <c r="H64" s="9"/>
      <c r="I64" s="9"/>
      <c r="J64" s="9"/>
      <c r="K64" s="9"/>
      <c r="L64" s="9"/>
      <c r="M64" s="9"/>
      <c r="N64" s="9"/>
      <c r="O64" s="9"/>
      <c r="P64" s="6">
        <f>SUM(B64:O64)</f>
        <v>18813.796190000001</v>
      </c>
    </row>
    <row r="65" spans="1:16" s="7" customFormat="1" ht="32.1" customHeight="1" x14ac:dyDescent="0.2">
      <c r="A65" s="4" t="s">
        <v>167</v>
      </c>
      <c r="B65" s="5">
        <v>2279.404</v>
      </c>
      <c r="C65" s="9"/>
      <c r="D65" s="9"/>
      <c r="E65" s="9"/>
      <c r="F65" s="9"/>
      <c r="G65" s="9"/>
      <c r="H65" s="9"/>
      <c r="I65" s="9"/>
      <c r="J65" s="9"/>
      <c r="K65" s="9"/>
      <c r="L65" s="9"/>
      <c r="M65" s="9"/>
      <c r="N65" s="9"/>
      <c r="O65" s="9"/>
      <c r="P65" s="6">
        <f>SUM(B65:O65)</f>
        <v>2279.404</v>
      </c>
    </row>
    <row r="66" spans="1:16" s="7" customFormat="1" ht="63" customHeight="1" x14ac:dyDescent="0.2">
      <c r="A66" s="4" t="s">
        <v>168</v>
      </c>
      <c r="B66" s="5">
        <v>5790</v>
      </c>
      <c r="C66" s="5">
        <v>2660.06979</v>
      </c>
      <c r="D66" s="5">
        <v>550</v>
      </c>
      <c r="E66" s="5">
        <v>337.02488</v>
      </c>
      <c r="F66" s="8">
        <v>121.04749</v>
      </c>
      <c r="G66" s="8">
        <v>103.32</v>
      </c>
      <c r="H66" s="5">
        <v>411.81200000000001</v>
      </c>
      <c r="I66" s="8"/>
      <c r="J66" s="8">
        <v>6450.9098800000002</v>
      </c>
      <c r="K66" s="5">
        <v>203.35189</v>
      </c>
      <c r="L66" s="5">
        <v>113.105</v>
      </c>
      <c r="M66" s="5">
        <v>840</v>
      </c>
      <c r="N66" s="5">
        <v>970.00027999999998</v>
      </c>
      <c r="O66" s="8">
        <v>348.49401999999998</v>
      </c>
      <c r="P66" s="6">
        <f t="shared" ref="P66:P70" si="2">SUM(B66:O66)</f>
        <v>18899.13523</v>
      </c>
    </row>
    <row r="67" spans="1:16" s="7" customFormat="1" ht="48" customHeight="1" x14ac:dyDescent="0.2">
      <c r="A67" s="4" t="s">
        <v>169</v>
      </c>
      <c r="B67" s="5">
        <v>7885.2790000000005</v>
      </c>
      <c r="C67" s="5">
        <v>1460.62</v>
      </c>
      <c r="D67" s="5">
        <v>240.68799999999999</v>
      </c>
      <c r="E67" s="8">
        <v>210.602</v>
      </c>
      <c r="F67" s="8">
        <v>30.085999999999999</v>
      </c>
      <c r="G67" s="8"/>
      <c r="H67" s="8">
        <v>60.171999999999997</v>
      </c>
      <c r="I67" s="9"/>
      <c r="J67" s="9">
        <v>1036.9000000000001</v>
      </c>
      <c r="K67" s="8">
        <v>120.34399999999999</v>
      </c>
      <c r="L67" s="8"/>
      <c r="M67" s="8">
        <v>30.085999999999999</v>
      </c>
      <c r="N67" s="8">
        <v>30.085999999999999</v>
      </c>
      <c r="O67" s="8"/>
      <c r="P67" s="6">
        <f t="shared" si="2"/>
        <v>11104.862999999999</v>
      </c>
    </row>
    <row r="68" spans="1:16" s="7" customFormat="1" ht="32.1" customHeight="1" x14ac:dyDescent="0.2">
      <c r="A68" s="4" t="s">
        <v>170</v>
      </c>
      <c r="B68" s="5"/>
      <c r="C68" s="9"/>
      <c r="D68" s="9"/>
      <c r="E68" s="9"/>
      <c r="F68" s="9"/>
      <c r="G68" s="9"/>
      <c r="H68" s="9"/>
      <c r="I68" s="9"/>
      <c r="J68" s="9"/>
      <c r="K68" s="5">
        <v>2244.25614</v>
      </c>
      <c r="L68" s="9"/>
      <c r="M68" s="9"/>
      <c r="N68" s="9"/>
      <c r="O68" s="9"/>
      <c r="P68" s="6">
        <f t="shared" si="2"/>
        <v>2244.25614</v>
      </c>
    </row>
    <row r="69" spans="1:16" s="7" customFormat="1" ht="63" customHeight="1" x14ac:dyDescent="0.2">
      <c r="A69" s="4" t="s">
        <v>171</v>
      </c>
      <c r="B69" s="9"/>
      <c r="C69" s="5">
        <v>303512.56266</v>
      </c>
      <c r="D69" s="9"/>
      <c r="E69" s="9"/>
      <c r="F69" s="9"/>
      <c r="G69" s="9"/>
      <c r="H69" s="9"/>
      <c r="I69" s="9"/>
      <c r="J69" s="9"/>
      <c r="K69" s="9"/>
      <c r="L69" s="9"/>
      <c r="M69" s="9"/>
      <c r="N69" s="9"/>
      <c r="O69" s="9"/>
      <c r="P69" s="6">
        <f t="shared" si="2"/>
        <v>303512.56266</v>
      </c>
    </row>
    <row r="70" spans="1:16" s="7" customFormat="1" ht="32.1" customHeight="1" x14ac:dyDescent="0.2">
      <c r="A70" s="4" t="s">
        <v>172</v>
      </c>
      <c r="B70" s="5">
        <v>49432.194819999997</v>
      </c>
      <c r="C70" s="5">
        <v>8778.3249799999994</v>
      </c>
      <c r="D70" s="9"/>
      <c r="E70" s="9"/>
      <c r="F70" s="9"/>
      <c r="G70" s="9"/>
      <c r="H70" s="9"/>
      <c r="I70" s="9"/>
      <c r="J70" s="9"/>
      <c r="K70" s="9"/>
      <c r="L70" s="9"/>
      <c r="M70" s="9"/>
      <c r="N70" s="9"/>
      <c r="O70" s="9"/>
      <c r="P70" s="6">
        <f t="shared" si="2"/>
        <v>58210.519799999995</v>
      </c>
    </row>
    <row r="71" spans="1:16" s="7" customFormat="1" ht="15.95" customHeight="1" x14ac:dyDescent="0.2">
      <c r="A71" s="12" t="s">
        <v>173</v>
      </c>
      <c r="B71" s="6">
        <f t="shared" ref="B71:P71" si="3">SUM(B6:B70)</f>
        <v>1128582.0124200003</v>
      </c>
      <c r="C71" s="6">
        <f t="shared" si="3"/>
        <v>702938.219132</v>
      </c>
      <c r="D71" s="6">
        <f t="shared" si="3"/>
        <v>91290.129559999987</v>
      </c>
      <c r="E71" s="6">
        <f t="shared" si="3"/>
        <v>48674.945270000004</v>
      </c>
      <c r="F71" s="6">
        <f t="shared" si="3"/>
        <v>37342.300569999999</v>
      </c>
      <c r="G71" s="6">
        <f t="shared" si="3"/>
        <v>103175.00460999997</v>
      </c>
      <c r="H71" s="6">
        <f t="shared" si="3"/>
        <v>50222.034789999991</v>
      </c>
      <c r="I71" s="6">
        <f t="shared" si="3"/>
        <v>19992.228130000003</v>
      </c>
      <c r="J71" s="6">
        <f>SUM(J6:J70)</f>
        <v>328789.15569000004</v>
      </c>
      <c r="K71" s="6">
        <f t="shared" si="3"/>
        <v>42688.446369999991</v>
      </c>
      <c r="L71" s="6">
        <f t="shared" si="3"/>
        <v>77793.493929999997</v>
      </c>
      <c r="M71" s="6">
        <f t="shared" si="3"/>
        <v>66405.605409999989</v>
      </c>
      <c r="N71" s="6">
        <f t="shared" si="3"/>
        <v>72953.989209999971</v>
      </c>
      <c r="O71" s="6">
        <f t="shared" si="3"/>
        <v>84599.528850000002</v>
      </c>
      <c r="P71" s="6">
        <f t="shared" si="3"/>
        <v>2855447.0939419996</v>
      </c>
    </row>
  </sheetData>
  <mergeCells count="17">
    <mergeCell ref="L4:L5"/>
    <mergeCell ref="M4:M5"/>
    <mergeCell ref="N4:N5"/>
    <mergeCell ref="O4:O5"/>
    <mergeCell ref="P4:P5"/>
    <mergeCell ref="A2:P2"/>
    <mergeCell ref="A4:A5"/>
    <mergeCell ref="B4:B5"/>
    <mergeCell ref="C4:C5"/>
    <mergeCell ref="D4:D5"/>
    <mergeCell ref="E4:E5"/>
    <mergeCell ref="F4:F5"/>
    <mergeCell ref="G4:G5"/>
    <mergeCell ref="H4:H5"/>
    <mergeCell ref="I4:I5"/>
    <mergeCell ref="J4:J5"/>
    <mergeCell ref="K4:K5"/>
  </mergeCells>
  <pageMargins left="0.28999999999999998" right="0.19685039370078741" top="0.2" bottom="0.31496062992125984" header="0" footer="0"/>
  <pageSetup paperSize="9" scale="42" fitToHeight="6" pageOrder="overThenDown"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Учреждения</vt:lpstr>
      <vt:lpstr>МуниципальныеРайоны</vt:lpstr>
      <vt:lpstr>МуниципальныеРайоны!Заголовки_для_печати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Мартемьянова Светлана Александровна</dc:creator>
  <cp:lastModifiedBy>Мартемьянова Светлана Александровна</cp:lastModifiedBy>
  <cp:lastPrinted>2024-05-27T02:32:45Z</cp:lastPrinted>
  <dcterms:created xsi:type="dcterms:W3CDTF">2024-05-21T04:35:29Z</dcterms:created>
  <dcterms:modified xsi:type="dcterms:W3CDTF">2024-05-27T02:33:55Z</dcterms:modified>
</cp:coreProperties>
</file>