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ТРАФАРЕТ" sheetId="1" r:id="rId1"/>
  </sheets>
  <definedNames>
    <definedName name="_xlnm.Print_Titles" localSheetId="0">ТРАФАРЕТ!$7:$7</definedName>
    <definedName name="_xlnm.Print_Area" localSheetId="0">ТРАФАРЕТ!$A$1:$R$44</definedName>
  </definedNames>
  <calcPr calcId="162913"/>
</workbook>
</file>

<file path=xl/calcChain.xml><?xml version="1.0" encoding="utf-8"?>
<calcChain xmlns="http://schemas.openxmlformats.org/spreadsheetml/2006/main">
  <c r="I36" i="1" l="1"/>
  <c r="J36" i="1" s="1"/>
  <c r="M36" i="1"/>
  <c r="N36" i="1"/>
  <c r="Q36" i="1"/>
  <c r="R36" i="1" s="1"/>
  <c r="I37" i="1"/>
  <c r="J37" i="1"/>
  <c r="M37" i="1"/>
  <c r="N37" i="1" s="1"/>
  <c r="Q37" i="1"/>
  <c r="R37" i="1"/>
  <c r="I10" i="1" l="1"/>
  <c r="J10" i="1" s="1"/>
  <c r="M10" i="1"/>
  <c r="N10" i="1" s="1"/>
  <c r="Q10" i="1"/>
  <c r="I11" i="1"/>
  <c r="J11" i="1" s="1"/>
  <c r="M11" i="1"/>
  <c r="N11" i="1" s="1"/>
  <c r="Q11" i="1"/>
  <c r="R11" i="1" s="1"/>
  <c r="I12" i="1"/>
  <c r="J12" i="1" s="1"/>
  <c r="M12" i="1"/>
  <c r="N12" i="1" s="1"/>
  <c r="Q12" i="1"/>
  <c r="R12" i="1" s="1"/>
  <c r="I13" i="1"/>
  <c r="J13" i="1" s="1"/>
  <c r="M13" i="1"/>
  <c r="N13" i="1" s="1"/>
  <c r="Q13" i="1"/>
  <c r="R13" i="1" s="1"/>
  <c r="I14" i="1"/>
  <c r="J14" i="1" s="1"/>
  <c r="M14" i="1"/>
  <c r="N14" i="1" s="1"/>
  <c r="Q14" i="1"/>
  <c r="R14" i="1" s="1"/>
  <c r="I15" i="1"/>
  <c r="J15" i="1" s="1"/>
  <c r="M15" i="1"/>
  <c r="N15" i="1" s="1"/>
  <c r="Q15" i="1"/>
  <c r="R15" i="1" s="1"/>
  <c r="I16" i="1"/>
  <c r="J16" i="1" s="1"/>
  <c r="M16" i="1"/>
  <c r="N16" i="1" s="1"/>
  <c r="Q16" i="1"/>
  <c r="R16" i="1" s="1"/>
  <c r="I17" i="1"/>
  <c r="J17" i="1" s="1"/>
  <c r="M17" i="1"/>
  <c r="N17" i="1" s="1"/>
  <c r="Q17" i="1"/>
  <c r="R17" i="1" s="1"/>
  <c r="I18" i="1"/>
  <c r="J18" i="1" s="1"/>
  <c r="M18" i="1"/>
  <c r="N18" i="1" s="1"/>
  <c r="Q18" i="1"/>
  <c r="R18" i="1" s="1"/>
  <c r="I19" i="1"/>
  <c r="J19" i="1" s="1"/>
  <c r="M19" i="1"/>
  <c r="N19" i="1" s="1"/>
  <c r="Q19" i="1"/>
  <c r="R19" i="1" s="1"/>
  <c r="I20" i="1"/>
  <c r="J20" i="1" s="1"/>
  <c r="M20" i="1"/>
  <c r="N20" i="1" s="1"/>
  <c r="Q20" i="1"/>
  <c r="R20" i="1" s="1"/>
  <c r="I21" i="1"/>
  <c r="J21" i="1" s="1"/>
  <c r="M21" i="1"/>
  <c r="N21" i="1" s="1"/>
  <c r="Q21" i="1"/>
  <c r="R21" i="1" s="1"/>
  <c r="I22" i="1"/>
  <c r="J22" i="1" s="1"/>
  <c r="M22" i="1"/>
  <c r="N22" i="1" s="1"/>
  <c r="Q22" i="1"/>
  <c r="R22" i="1" s="1"/>
  <c r="I23" i="1"/>
  <c r="J23" i="1" s="1"/>
  <c r="M23" i="1"/>
  <c r="N23" i="1" s="1"/>
  <c r="Q23" i="1"/>
  <c r="R23" i="1" s="1"/>
  <c r="I24" i="1"/>
  <c r="J24" i="1" s="1"/>
  <c r="M24" i="1"/>
  <c r="N24" i="1" s="1"/>
  <c r="Q24" i="1"/>
  <c r="R24" i="1" s="1"/>
  <c r="I25" i="1"/>
  <c r="J25" i="1" s="1"/>
  <c r="M25" i="1"/>
  <c r="N25" i="1" s="1"/>
  <c r="Q25" i="1"/>
  <c r="R25" i="1" s="1"/>
  <c r="I26" i="1"/>
  <c r="J26" i="1" s="1"/>
  <c r="M26" i="1"/>
  <c r="N26" i="1" s="1"/>
  <c r="Q26" i="1"/>
  <c r="R26" i="1" s="1"/>
  <c r="I27" i="1"/>
  <c r="J27" i="1" s="1"/>
  <c r="M27" i="1"/>
  <c r="N27" i="1" s="1"/>
  <c r="Q27" i="1"/>
  <c r="R27" i="1" s="1"/>
  <c r="I28" i="1"/>
  <c r="J28" i="1" s="1"/>
  <c r="M28" i="1"/>
  <c r="N28" i="1" s="1"/>
  <c r="Q28" i="1"/>
  <c r="R28" i="1" s="1"/>
  <c r="I29" i="1"/>
  <c r="J29" i="1" s="1"/>
  <c r="M29" i="1"/>
  <c r="N29" i="1" s="1"/>
  <c r="Q29" i="1"/>
  <c r="R29" i="1" s="1"/>
  <c r="I30" i="1"/>
  <c r="J30" i="1" s="1"/>
  <c r="M30" i="1"/>
  <c r="N30" i="1" s="1"/>
  <c r="Q30" i="1"/>
  <c r="R30" i="1" s="1"/>
  <c r="I31" i="1"/>
  <c r="J31" i="1" s="1"/>
  <c r="M31" i="1"/>
  <c r="N31" i="1" s="1"/>
  <c r="Q31" i="1"/>
  <c r="R31" i="1" s="1"/>
  <c r="I32" i="1"/>
  <c r="J32" i="1" s="1"/>
  <c r="M32" i="1"/>
  <c r="N32" i="1" s="1"/>
  <c r="Q32" i="1"/>
  <c r="R32" i="1" s="1"/>
  <c r="I33" i="1"/>
  <c r="J33" i="1" s="1"/>
  <c r="M33" i="1"/>
  <c r="N33" i="1" s="1"/>
  <c r="Q33" i="1"/>
  <c r="R33" i="1" s="1"/>
  <c r="I34" i="1"/>
  <c r="J34" i="1" s="1"/>
  <c r="M34" i="1"/>
  <c r="N34" i="1" s="1"/>
  <c r="Q34" i="1"/>
  <c r="R34" i="1" s="1"/>
  <c r="I35" i="1"/>
  <c r="J35" i="1" s="1"/>
  <c r="M35" i="1"/>
  <c r="N35" i="1" s="1"/>
  <c r="Q35" i="1"/>
  <c r="R35" i="1" s="1"/>
  <c r="J40" i="1"/>
  <c r="N40" i="1"/>
  <c r="R40" i="1"/>
  <c r="J41" i="1"/>
  <c r="N41" i="1"/>
  <c r="R41" i="1"/>
  <c r="J42" i="1"/>
  <c r="N42" i="1"/>
  <c r="R42" i="1"/>
  <c r="R10" i="1"/>
  <c r="R9" i="1" l="1"/>
  <c r="R8" i="1" s="1"/>
  <c r="R38" i="1" s="1"/>
  <c r="R43" i="1" s="1"/>
  <c r="R44" i="1" s="1"/>
  <c r="J9" i="1"/>
  <c r="J8" i="1" s="1"/>
  <c r="J38" i="1" s="1"/>
  <c r="J43" i="1" s="1"/>
  <c r="J44" i="1" s="1"/>
  <c r="N9" i="1"/>
  <c r="N8" i="1" s="1"/>
  <c r="N38" i="1" s="1"/>
  <c r="N43" i="1" s="1"/>
  <c r="N44" i="1" s="1"/>
  <c r="M9" i="1"/>
  <c r="M8" i="1" s="1"/>
  <c r="M38" i="1" s="1"/>
  <c r="I9" i="1"/>
  <c r="I8" i="1" s="1"/>
  <c r="I38" i="1" s="1"/>
  <c r="Q9" i="1"/>
  <c r="Q8" i="1" s="1"/>
  <c r="Q38" i="1" s="1"/>
</calcChain>
</file>

<file path=xl/sharedStrings.xml><?xml version="1.0" encoding="utf-8"?>
<sst xmlns="http://schemas.openxmlformats.org/spreadsheetml/2006/main" count="169" uniqueCount="87">
  <si>
    <t>№ п/п</t>
  </si>
  <si>
    <t>Среднее количество обращений 
за 3 года</t>
  </si>
  <si>
    <t>Корректирующий показатель количества обращений</t>
  </si>
  <si>
    <t>Прогнозируемое количество обращений</t>
  </si>
  <si>
    <t>Сумма, тыс. руб.</t>
  </si>
  <si>
    <t>Итого, тыс. руб.</t>
  </si>
  <si>
    <t>х</t>
  </si>
  <si>
    <t>Наименование корректировочного показателя</t>
  </si>
  <si>
    <t>Средняя сумма за 3 года, тыс. руб.</t>
  </si>
  <si>
    <t>Корректирующий показатель, тыс. руб.</t>
  </si>
  <si>
    <t>Прогнозируемая сумма, тыс. руб.</t>
  </si>
  <si>
    <t>Итоговый прогнозируемый объем поступлений доходов, тыс. руб.</t>
  </si>
  <si>
    <t xml:space="preserve">выдача копии иного документа, на основании которого сведения об объекте недвижимости внесены в ЕГРН (ДЛЯ ФИЗИЧЕСКИХ ЛИЦ, органов государственной власти, иных государственных органов)  </t>
  </si>
  <si>
    <t xml:space="preserve">выдача выписки из ЕГРН о зарегистрированных договорах участия в долевом строительстве
 (ДЛЯ ФИЗИЧЕСКИХ ЛИЦ, органов государственной власти, иных государственных органов)  </t>
  </si>
  <si>
    <t xml:space="preserve">выдача выписки из Единого государственного реестра недвижимости об основных характеристиках и зарегистрированных правах на объект недвижимости (ДЛЯ ФИЗИЧЕСКИХ ЛИЦ, органов государственной власти, иных государственных органов)  </t>
  </si>
  <si>
    <t xml:space="preserve">выдача выписки из Единого государственного реестра недвижимости о переходе прав на объект недвижимости (ДЛЯ ФИЗИЧЕСКИХ ЛИЦ, органов государственной власти, иных государственных органов)  </t>
  </si>
  <si>
    <t>выдача копии договора или иного документа, выражающего содержание односторонней сделки, совершенной в простой письменной форме, содержащегося в реестровом деле (кроме предприятия как имущественного комплекса) (ДЛЯ ЮРИДИЧЕСКИХ ЛИЦ)</t>
  </si>
  <si>
    <t>выдача копии иного документа, на основании которого сведения об объекте недвижимости внесены в ЕГРН (ДЛЯ ЮРИДИЧЕСКИХ ЛИЦ)</t>
  </si>
  <si>
    <t>выдача выписки о содержании правоустанавливающих документов  (ДЛЯ ЮРИДИЧЕСКИХ ЛИЦ)</t>
  </si>
  <si>
    <t>выдача выписки из ЕГРН о зарегистрированных договорах участия в долевом строительстве (ДЛЯ ЮРИДИЧЕСКИХ ЛИЦ)</t>
  </si>
  <si>
    <t>выдача выписки из Единого государственного реестра недвижимости об основных характеристиках и зарегистрированных правах на объект недвижимости (ДЛЯ ЮРИДИЧЕСКИХ ЛИЦ)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</si>
  <si>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</si>
  <si>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</si>
  <si>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</si>
  <si>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</si>
  <si>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</si>
  <si>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</si>
  <si>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</si>
  <si>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</si>
  <si>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</si>
  <si>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</si>
  <si>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</si>
  <si>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</si>
  <si>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</si>
  <si>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</si>
  <si>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</si>
  <si>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</si>
  <si>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</si>
  <si>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</si>
  <si>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</si>
  <si>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</si>
  <si>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</si>
  <si>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</si>
  <si>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Код вида доходов</t>
  </si>
  <si>
    <t>1</t>
  </si>
  <si>
    <t>2</t>
  </si>
  <si>
    <t>3</t>
  </si>
  <si>
    <t>4</t>
  </si>
  <si>
    <t>5</t>
  </si>
  <si>
    <t>6</t>
  </si>
  <si>
    <t xml:space="preserve">Выписка из Единого государственного реестра 
недвижимости 
о правах отдельного лица 
на имевшиеся (имеющиеся) 
у него объекты 
недвижимости (предоставляется лицам, указанным 
в части 13 статьи 62 Федерального закона 
от 13.07.2015 № 218-ФЗ                                    «О государственной регистрации недвижимости»)/
Выписка из Единого государственного реестра недвижимости об установленных в пользу отдельного лица ограничениях прав и (или) обременениях объекта недвижимости 
</t>
  </si>
  <si>
    <t xml:space="preserve">на территории 1 субъекта Российской Федерации (ДЛЯ ФИЗИЧЕСКИХ ЛИЦ, органов государственной власти, иных государственных органов)  </t>
  </si>
  <si>
    <t>на территории 1 субъекта Российской Федерации 
(ДЛЯ ЮРИДИЧЕСКИХ ЛИЦ)</t>
  </si>
  <si>
    <t xml:space="preserve">на территории от 2 до 28 субъектов Российской Федерации 
(ДЛЯ ФИЗИЧЕСКИХ ЛИЦ, органов государственной власти, иных государственных органов)  </t>
  </si>
  <si>
    <t xml:space="preserve">на территории 57 и более субъектов Российской Федерации 
(ДЛЯ ФИЗИЧЕСКИХ ЛИЦ, органов государственной власти, иных государственных органов)  </t>
  </si>
  <si>
    <t>на территории 57 и более субъектов Российской Федерации 
(ДЛЯ ЮРИДИЧЕСКИХ ЛИЦ)</t>
  </si>
  <si>
    <t xml:space="preserve">выдача копии межевого плана (включая копии описания земельных участков, хранящихся в реестровых делах, сформированных в соответствии с частью 8 статьи 7 Федерального закона от 13 июля 2015 г. № 218-ФЗ «О государственной регистрации недвижимости», при наличии в реестровом деле такого описания), акта согласования местоположения границ земельных участков, содержащегося в межевом плане, технического плана (включая копию технического паспорта объекта недвижимости, подготовленного органом (организацией) по государственному техническому учету и (или) технической инвентаризации, при наличии в реестровом деле такого паспорта), разрешения на ввод объекта в эксплуатацию (ДЛЯ ФИЗИЧЕСКИХ ЛИЦ, органов государственной власти, иных государственных органов)  </t>
  </si>
  <si>
    <t>выдача копии межевого плана (включая копии описания земельных участков, хранящихся в реестровых делах, сформированных в соответствии с частью 8 статьи 7 Федерального закона от 13 июля 2015 г. № 218-ФЗ «О государственной регистрации недвижимости», при наличии в реестровом деле такого описания), акта согласования местоположения границ земельных участков, содержащегося в межевом плане, технического плана (включая копию технического паспорта объекта недвижимости, подготовленного органом (организацией) по государственному техническому учету и (или) технической инвентаризации, при наличии в реестровом деле такого паспорта), разрешения на ввод объекта в эксплуатацию (ДЛЯ ЮРИДИЧЕСКИХ ЛИЦ)</t>
  </si>
  <si>
    <t xml:space="preserve">выдача копии договора или иного документа, выражающего содержание односторонней сделки, совершенной в простой письменной форме, содержащегося в реестровом деле (кроме предприятия как имущественного комплекса) (ДЛЯ ФИЗИЧЕСКИХ ЛИЦ, органов государственной власти, иных государственных органов) </t>
  </si>
  <si>
    <t xml:space="preserve">выдача выписки из ЕГРН об объекте недвижимости (ДЛЯ ФИЗИЧЕСКИХ ЛИЦ, органов государственной власти, иных государственных органов)  </t>
  </si>
  <si>
    <t>выдача выписки из ЕГРН об объекте недвижимости (ДЛЯ ЮРИДИЧЕСКИХ ЛИЦ)</t>
  </si>
  <si>
    <t xml:space="preserve">выдача выписки о содержании правоустанавливающих документов (ДЛЯ ФИЗИЧЕСКИХ ЛИЦ, органов государственной власти, иных государственных органов) </t>
  </si>
  <si>
    <t>выдача выписки из Единого государственного реестра недвижимости о переходе прав на объект недвижимости (ДЛЯ ЮРИДИЧЕСКИХ ЛИЦ)</t>
  </si>
  <si>
    <t xml:space="preserve">выдача выписки о дате получения органом регистрации прав заявления о государственном кадастровом учете и (или) государственной регистрации прав и прилагаемых к нему документов (предоставляется лицам, указанным в части 13 статьи 62 Федерального закона от 13.07.2015 № 218-ФЗ «О государственной регистрации недвижимости») (ДЛЯ ФИЗИЧЕСКИХ ЛИЦ, органов государственной власти, иных государственных органов)  </t>
  </si>
  <si>
    <t>выдача выписки о дате получения органом регистрации прав заявления о государственном кадастровом учете и (или) государственной регистрации прав и прилагаемых к нему документов (предоставляется лицам, указанным в части 13 статьи 62 Федерального закона от 13.07.2015 № 218-ФЗ «О государственной регистрации недвижимости») (ДЛЯ ЮРИДИЧЕСКИХ ЛИЦ)</t>
  </si>
  <si>
    <t xml:space="preserve">выдача кадастрового плана территории (ДЛЯ ФИЗИЧЕСКИХ ЛИЦ, органов государственной власти, иных государственных органов)  </t>
  </si>
  <si>
    <t xml:space="preserve">выдача выписки о зоне с особыми условиями использования территорий, территориальной зоне, публичном сервитуте, территории объекта культурного наследия, территории опережающего социально-экономического развития, зоне территориального развития в Российской Федерации, игорной зоне, лесничестве, особо охраняемой природной территории, особой экономической зоне, охотничьем угодье, Байкальской природной территории и ее экологических зонах, береговой линии (границе водного объекта), проекте межевания территории (ДЛЯ ФИЗИЧЕСКИХ ЛИЦ, органов государственной власти, иных государственных органов)  </t>
  </si>
  <si>
    <t xml:space="preserve">выдача справки о лицах, получивших сведения об объекте недвижимого имущества (ДЛЯ ФИЗИЧЕСКИХ ЛИЦ, органов государственной власти, иных государственных органов)  </t>
  </si>
  <si>
    <t>выдача справки о лицах, получивших сведения об объекте недвижимого имущества (ДЛЯ ЮРИДИЧЕСКИХ ЛИЦ)</t>
  </si>
  <si>
    <t>32111301031018020130</t>
  </si>
  <si>
    <t>Расчет поступлений в федеральный бюджет платы за предоставление сведений из Единого государственного реестра недвижимости (при предоставлении публично-правовой компанией в сфере государственного кадастрового учета и государственной регистрации прав в случае, когда предоставление осуществляется через многофункциональные центры, а также при обращении в электронной форме и выдаче через многофункциональные центры),</t>
  </si>
  <si>
    <t>Территориальные органы Росреестра</t>
  </si>
  <si>
    <t>Прогнозируемый объем поступления задолженности определяется на основании оценки ожидаемых результатов работы по взысканию задолженности по доходам (при наличии такой задолженности на основании данных ф. 0503169 «Сведения по дебиторской и кредиторской задолженности»)</t>
  </si>
  <si>
    <t>Прогнозируемый объем возвратов плательщикам излишне уплаченной платы на основании среднегодовых данных ф. 0531468 «Справка о перечислении поступлений в бюджеты»</t>
  </si>
  <si>
    <t>Прогнозируемый объем поступлений, ошибочно уплаченных на лицевой счет администратора доходов бюджетов на основании среднегодовых данных ф. 0531468 «Справка о перечислении поступлений в бюджеты», и подлежащий возврату по заявлению плательщика платежа в соответствии с законодательством Российской Федерации</t>
  </si>
  <si>
    <t>выдача выписки о зоне с особыми условиями использования территорий, территориальной зоне, публичном сервитуте, территории объекта культурного наследия, территории опережающего социально-экономического развития, зоне территориального развития в Российской Федерации, игорной зоне, лесничестве, особо охраняемой природной территории, особой экономической зоне, охотничьем угодье, Байкальской природной территории и ее экологических зонах, береговой линии (границе водного объекта), проекте межевания территории (ДЛЯ ЮРИДИЧЕСКИХ ЛИЦ)</t>
  </si>
  <si>
    <t>Наименование ИД</t>
  </si>
  <si>
    <t xml:space="preserve">Размер 
платы для 
2025-2027 гг., руб. 
(увеличение тарифа)   
</t>
  </si>
  <si>
    <t>Размер платы для 2024 г., руб.</t>
  </si>
  <si>
    <t>Управление Росреестра по Камчатскому краю</t>
  </si>
  <si>
    <t xml:space="preserve"> Бумажный документ:</t>
  </si>
  <si>
    <t xml:space="preserve"> 2025 год</t>
  </si>
  <si>
    <t xml:space="preserve"> 2026 год</t>
  </si>
  <si>
    <t xml:space="preserve"> 2027 год</t>
  </si>
  <si>
    <t>администрируемых Росреестром по КБК 32111301031018020130  (метод прямого расчета) на 2025-2027 гг.</t>
  </si>
  <si>
    <t>в т.ч. поступления в краевой бюджет (15%)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</si>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</sst>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Protection="1"/>
    <xf numFmtId="0" fontId="5" fillId="2" borderId="2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3" fontId="10" fillId="3" borderId="1" xfId="0" applyNumberFormat="1" applyFont="1" applyFill="1" applyBorder="1" applyAlignment="1" applyProtection="1">
      <alignment horizontal="center" vertical="center" wrapText="1"/>
    </xf>
    <xf numFmtId="164" fontId="10" fillId="3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10" fillId="3" borderId="4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4" borderId="1" xfId="0" applyNumberFormat="1" applyFont="1" applyFill="1" applyBorder="1" applyAlignment="1" applyProtection="1">
      <alignment horizontal="center" vertical="center"/>
    </xf>
    <xf numFmtId="164" fontId="5" fillId="5" borderId="1" xfId="0" applyNumberFormat="1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3" fontId="4" fillId="6" borderId="1" xfId="0" applyNumberFormat="1" applyFont="1" applyFill="1" applyBorder="1" applyAlignment="1" applyProtection="1">
      <alignment horizontal="center" vertical="center" wrapText="1"/>
    </xf>
    <xf numFmtId="164" fontId="4" fillId="6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vertical="center" wrapText="1"/>
    </xf>
    <xf numFmtId="3" fontId="4" fillId="7" borderId="1" xfId="0" applyNumberFormat="1" applyFont="1" applyFill="1" applyBorder="1" applyAlignment="1" applyProtection="1">
      <alignment horizontal="center" vertical="center" wrapText="1"/>
    </xf>
    <xf numFmtId="164" fontId="4" fillId="7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0" fontId="5" fillId="8" borderId="2" xfId="0" applyFont="1" applyFill="1" applyBorder="1" applyAlignment="1" applyProtection="1">
      <alignment horizontal="center" vertical="center"/>
    </xf>
    <xf numFmtId="3" fontId="4" fillId="8" borderId="1" xfId="0" applyNumberFormat="1" applyFont="1" applyFill="1" applyBorder="1" applyAlignment="1" applyProtection="1">
      <alignment horizontal="center" vertical="center" wrapText="1"/>
    </xf>
    <xf numFmtId="164" fontId="4" fillId="8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164" fontId="5" fillId="8" borderId="1" xfId="0" applyNumberFormat="1" applyFont="1" applyFill="1" applyBorder="1" applyAlignment="1" applyProtection="1">
      <alignment horizontal="center" vertical="center"/>
    </xf>
    <xf numFmtId="164" fontId="5" fillId="9" borderId="1" xfId="0" applyNumberFormat="1" applyFont="1" applyFill="1" applyBorder="1" applyAlignment="1" applyProtection="1">
      <alignment horizontal="center" vertical="center" wrapText="1"/>
    </xf>
    <xf numFmtId="164" fontId="6" fillId="7" borderId="1" xfId="0" applyNumberFormat="1" applyFont="1" applyFill="1" applyBorder="1" applyAlignment="1" applyProtection="1">
      <alignment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/>
    <xf numFmtId="0" fontId="4" fillId="0" borderId="7" xfId="0" applyFont="1" applyFill="1" applyBorder="1" applyAlignment="1" applyProtection="1"/>
    <xf numFmtId="0" fontId="4" fillId="0" borderId="2" xfId="0" applyFont="1" applyFill="1" applyBorder="1" applyAlignment="1" applyProtection="1"/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Alignment="1" applyProtection="1">
      <alignment horizontal="center" vertical="center"/>
    </xf>
    <xf numFmtId="49" fontId="12" fillId="0" borderId="0" xfId="0" applyNumberFormat="1" applyFont="1" applyFill="1" applyAlignment="1" applyProtection="1">
      <alignment horizontal="left" vertical="center" wrapText="1"/>
    </xf>
    <xf numFmtId="0" fontId="12" fillId="0" borderId="0" xfId="0" applyFont="1" applyFill="1" applyProtection="1"/>
    <xf numFmtId="49" fontId="12" fillId="0" borderId="0" xfId="0" applyNumberFormat="1" applyFont="1" applyFill="1" applyAlignment="1" applyProtection="1">
      <alignment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6" xfId="1" applyNumberFormat="1" applyFont="1" applyFill="1" applyBorder="1" applyAlignment="1" applyProtection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left" vertical="center" wrapText="1"/>
    </xf>
    <xf numFmtId="49" fontId="7" fillId="7" borderId="6" xfId="0" applyNumberFormat="1" applyFont="1" applyFill="1" applyBorder="1" applyAlignment="1" applyProtection="1">
      <alignment horizontal="left" vertical="center" wrapText="1"/>
    </xf>
    <xf numFmtId="49" fontId="7" fillId="7" borderId="2" xfId="0" applyNumberFormat="1" applyFont="1" applyFill="1" applyBorder="1" applyAlignment="1" applyProtection="1">
      <alignment horizontal="left" vertical="center" wrapText="1"/>
    </xf>
    <xf numFmtId="49" fontId="12" fillId="0" borderId="0" xfId="0" applyNumberFormat="1" applyFont="1" applyFill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4" borderId="5" xfId="0" applyNumberFormat="1" applyFont="1" applyFill="1" applyBorder="1" applyAlignment="1" applyProtection="1">
      <alignment horizontal="center" vertical="center" wrapText="1"/>
    </xf>
    <xf numFmtId="49" fontId="3" fillId="4" borderId="8" xfId="0" applyNumberFormat="1" applyFont="1" applyFill="1" applyBorder="1" applyAlignment="1" applyProtection="1">
      <alignment horizontal="center" vertical="center" wrapText="1"/>
    </xf>
    <xf numFmtId="49" fontId="3" fillId="4" borderId="11" xfId="0" applyNumberFormat="1" applyFont="1" applyFill="1" applyBorder="1" applyAlignment="1" applyProtection="1">
      <alignment horizontal="center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49" fontId="8" fillId="6" borderId="6" xfId="0" applyNumberFormat="1" applyFont="1" applyFill="1" applyBorder="1" applyAlignment="1" applyProtection="1">
      <alignment horizontal="left" vertical="center" wrapText="1"/>
    </xf>
    <xf numFmtId="49" fontId="8" fillId="6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49" fontId="3" fillId="4" borderId="6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Alignment="1" applyProtection="1">
      <alignment horizontal="center" wrapText="1"/>
    </xf>
    <xf numFmtId="49" fontId="3" fillId="8" borderId="6" xfId="0" applyNumberFormat="1" applyFont="1" applyFill="1" applyBorder="1" applyAlignment="1" applyProtection="1">
      <alignment horizontal="left" vertical="center" wrapText="1"/>
    </xf>
    <xf numFmtId="49" fontId="3" fillId="8" borderId="2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13" fillId="4" borderId="6" xfId="0" applyNumberFormat="1" applyFont="1" applyFill="1" applyBorder="1" applyAlignment="1" applyProtection="1">
      <alignment vertical="center" wrapText="1"/>
    </xf>
    <xf numFmtId="49" fontId="13" fillId="4" borderId="2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4" borderId="6" xfId="0" applyNumberFormat="1" applyFont="1" applyFill="1" applyBorder="1" applyAlignment="1" applyProtection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247650</xdr:colOff>
      <xdr:row>286</xdr:row>
      <xdr:rowOff>123825</xdr:rowOff>
    </xdr:from>
    <xdr:to>
      <xdr:col>12</xdr:col>
      <xdr:colOff>190500</xdr:colOff>
      <xdr:row>289</xdr:row>
      <xdr:rowOff>47625</xdr:rowOff>
    </xdr:to>
    <xdr:sp macro="" textlink="">
      <xdr:nvSpPr>
        <xdr:cNvPr id="130075" name="Text Box 129051" hidden="1"/>
        <xdr:cNvSpPr txBox="1">
          <a:spLocks noChangeArrowheads="1"/>
        </xdr:cNvSpPr>
      </xdr:nvSpPr>
      <xdr:spPr bwMode="auto">
        <a:xfrm>
          <a:off x="10572750" y="60083700"/>
          <a:ext cx="685800" cy="381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44"/>
  <sheetViews>
    <sheetView tabSelected="1" workbookViewId="0">
      <pane xSplit="4" ySplit="6" topLeftCell="E7" activePane="bottomRight" state="frozen"/>
      <selection pane="topRight" activeCell="E1" sqref="E1"/>
      <selection pane="bottomLeft" activeCell="A8" sqref="A8"/>
      <selection pane="bottomRight" activeCell="D2" sqref="D2:K2"/>
    </sheetView>
  </sheetViews>
  <sheetFormatPr defaultRowHeight="12" x14ac:dyDescent="0.2"/>
  <cols>
    <col min="1" max="1" width="18.7109375" style="3" customWidth="1"/>
    <col min="2" max="2" width="4.5703125" style="3" customWidth="1"/>
    <col min="3" max="3" width="17.7109375" style="2" customWidth="1"/>
    <col min="4" max="4" width="45.85546875" style="2" customWidth="1"/>
    <col min="5" max="6" width="7.85546875" style="5" customWidth="1"/>
    <col min="7" max="7" width="9.85546875" style="5" customWidth="1"/>
    <col min="8" max="8" width="11" style="5" customWidth="1"/>
    <col min="9" max="9" width="10.28515625" style="5" customWidth="1"/>
    <col min="10" max="10" width="11.140625" style="5" customWidth="1"/>
    <col min="11" max="11" width="10" style="5" customWidth="1"/>
    <col min="12" max="12" width="11.140625" style="5" customWidth="1"/>
    <col min="13" max="13" width="10.28515625" style="5" customWidth="1"/>
    <col min="14" max="14" width="11.5703125" style="5" customWidth="1"/>
    <col min="15" max="16" width="10" style="5" customWidth="1"/>
    <col min="17" max="17" width="10.42578125" style="5" customWidth="1"/>
    <col min="18" max="18" width="11.140625" style="5" customWidth="1"/>
    <col min="19" max="16384" width="9.140625" style="1"/>
  </cols>
  <sheetData>
    <row r="1" spans="1:18" ht="59.25" customHeight="1" x14ac:dyDescent="0.25">
      <c r="B1" s="76" t="s">
        <v>70</v>
      </c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8" ht="15" customHeight="1" x14ac:dyDescent="0.25">
      <c r="B2" s="48"/>
      <c r="C2" s="49"/>
      <c r="D2" s="58" t="s">
        <v>84</v>
      </c>
      <c r="E2" s="58"/>
      <c r="F2" s="58"/>
      <c r="G2" s="58"/>
      <c r="H2" s="58"/>
      <c r="I2" s="58"/>
      <c r="J2" s="58"/>
      <c r="K2" s="58"/>
      <c r="L2" s="50"/>
    </row>
    <row r="3" spans="1:18" ht="15.75" x14ac:dyDescent="0.25">
      <c r="B3" s="48"/>
      <c r="C3" s="51"/>
      <c r="D3" s="58" t="s">
        <v>79</v>
      </c>
      <c r="E3" s="58"/>
      <c r="F3" s="58"/>
      <c r="G3" s="58"/>
      <c r="H3" s="50"/>
      <c r="I3" s="50"/>
      <c r="J3" s="50"/>
      <c r="K3" s="50"/>
      <c r="L3" s="50"/>
    </row>
    <row r="5" spans="1:18" x14ac:dyDescent="0.2">
      <c r="A5" s="69" t="s">
        <v>43</v>
      </c>
      <c r="B5" s="59" t="s">
        <v>0</v>
      </c>
      <c r="C5" s="61" t="s">
        <v>76</v>
      </c>
      <c r="D5" s="62"/>
      <c r="E5" s="65" t="s">
        <v>78</v>
      </c>
      <c r="F5" s="33"/>
      <c r="G5" s="34"/>
      <c r="H5" s="35" t="s">
        <v>81</v>
      </c>
      <c r="I5" s="35"/>
      <c r="J5" s="36"/>
      <c r="K5" s="34"/>
      <c r="L5" s="35" t="s">
        <v>82</v>
      </c>
      <c r="M5" s="35"/>
      <c r="N5" s="36"/>
      <c r="O5" s="34"/>
      <c r="P5" s="35" t="s">
        <v>83</v>
      </c>
      <c r="Q5" s="35"/>
      <c r="R5" s="36"/>
    </row>
    <row r="6" spans="1:18" ht="109.5" customHeight="1" x14ac:dyDescent="0.2">
      <c r="A6" s="70"/>
      <c r="B6" s="60"/>
      <c r="C6" s="63"/>
      <c r="D6" s="64"/>
      <c r="E6" s="66"/>
      <c r="F6" s="37" t="s">
        <v>77</v>
      </c>
      <c r="G6" s="38" t="s">
        <v>1</v>
      </c>
      <c r="H6" s="38" t="s">
        <v>2</v>
      </c>
      <c r="I6" s="38" t="s">
        <v>3</v>
      </c>
      <c r="J6" s="39" t="s">
        <v>4</v>
      </c>
      <c r="K6" s="38" t="s">
        <v>1</v>
      </c>
      <c r="L6" s="38" t="s">
        <v>2</v>
      </c>
      <c r="M6" s="38" t="s">
        <v>3</v>
      </c>
      <c r="N6" s="39" t="s">
        <v>4</v>
      </c>
      <c r="O6" s="38" t="s">
        <v>1</v>
      </c>
      <c r="P6" s="38" t="s">
        <v>2</v>
      </c>
      <c r="Q6" s="38" t="s">
        <v>3</v>
      </c>
      <c r="R6" s="39" t="s">
        <v>4</v>
      </c>
    </row>
    <row r="7" spans="1:18" ht="12.75" customHeight="1" x14ac:dyDescent="0.2">
      <c r="A7" s="83" t="s">
        <v>86</v>
      </c>
      <c r="B7" s="47" t="s">
        <v>44</v>
      </c>
      <c r="C7" s="84" t="s">
        <v>45</v>
      </c>
      <c r="D7" s="85"/>
      <c r="E7" s="40">
        <v>3</v>
      </c>
      <c r="F7" s="40">
        <v>4</v>
      </c>
      <c r="G7" s="40">
        <v>5</v>
      </c>
      <c r="H7" s="40">
        <v>6</v>
      </c>
      <c r="I7" s="40">
        <v>7</v>
      </c>
      <c r="J7" s="40">
        <v>8</v>
      </c>
      <c r="K7" s="40">
        <v>9</v>
      </c>
      <c r="L7" s="40">
        <v>10</v>
      </c>
      <c r="M7" s="40">
        <v>11</v>
      </c>
      <c r="N7" s="40">
        <v>12</v>
      </c>
      <c r="O7" s="40">
        <v>13</v>
      </c>
      <c r="P7" s="40">
        <v>14</v>
      </c>
      <c r="Q7" s="40">
        <v>15</v>
      </c>
      <c r="R7" s="40">
        <v>16</v>
      </c>
    </row>
    <row r="8" spans="1:18" ht="15.75" x14ac:dyDescent="0.2">
      <c r="A8" s="9"/>
      <c r="B8" s="8"/>
      <c r="C8" s="67" t="s">
        <v>80</v>
      </c>
      <c r="D8" s="68"/>
      <c r="E8" s="17"/>
      <c r="F8" s="17"/>
      <c r="G8" s="18"/>
      <c r="H8" s="18"/>
      <c r="I8" s="19">
        <f>ROUND(I9,1)</f>
        <v>9944</v>
      </c>
      <c r="J8" s="20">
        <f>ROUND(J9,1)</f>
        <v>11846.7</v>
      </c>
      <c r="K8" s="18"/>
      <c r="L8" s="18"/>
      <c r="M8" s="19">
        <f>ROUND(M9,1)</f>
        <v>9944</v>
      </c>
      <c r="N8" s="20">
        <f>ROUND(N9,1)</f>
        <v>11846.7</v>
      </c>
      <c r="O8" s="18"/>
      <c r="P8" s="18"/>
      <c r="Q8" s="19">
        <f>ROUND(Q9,1)</f>
        <v>9944</v>
      </c>
      <c r="R8" s="20">
        <f>ROUND(R9,1)</f>
        <v>11846.7</v>
      </c>
    </row>
    <row r="9" spans="1:18" ht="13.5" x14ac:dyDescent="0.2">
      <c r="A9" s="4"/>
      <c r="B9" s="8"/>
      <c r="C9" s="56" t="s">
        <v>71</v>
      </c>
      <c r="D9" s="57"/>
      <c r="E9" s="32"/>
      <c r="F9" s="21"/>
      <c r="G9" s="21"/>
      <c r="H9" s="21"/>
      <c r="I9" s="22">
        <f>ROUND(SUM(I10:I37),1)</f>
        <v>9944</v>
      </c>
      <c r="J9" s="23">
        <f>ROUND(SUM(J10:J37),1)</f>
        <v>11846.7</v>
      </c>
      <c r="K9" s="21"/>
      <c r="L9" s="21"/>
      <c r="M9" s="22">
        <f>ROUND(SUM(M10:M37),1)</f>
        <v>9944</v>
      </c>
      <c r="N9" s="23">
        <f>ROUND(SUM(N10:N37),1)</f>
        <v>11846.7</v>
      </c>
      <c r="O9" s="21"/>
      <c r="P9" s="21"/>
      <c r="Q9" s="22">
        <f>ROUND(SUM(Q10:Q37),1)</f>
        <v>9944</v>
      </c>
      <c r="R9" s="23">
        <f>ROUND(SUM(R10:R37),1)</f>
        <v>11846.7</v>
      </c>
    </row>
    <row r="10" spans="1:18" ht="60" customHeight="1" x14ac:dyDescent="0.2">
      <c r="A10" s="4" t="s">
        <v>69</v>
      </c>
      <c r="B10" s="7" t="s">
        <v>44</v>
      </c>
      <c r="C10" s="52" t="s">
        <v>58</v>
      </c>
      <c r="D10" s="53"/>
      <c r="E10" s="24">
        <v>340</v>
      </c>
      <c r="F10" s="24">
        <v>680</v>
      </c>
      <c r="G10" s="41">
        <v>598</v>
      </c>
      <c r="H10" s="41">
        <v>-98</v>
      </c>
      <c r="I10" s="10">
        <f t="shared" ref="I10:I37" si="0">ROUND(G10+H10,1)</f>
        <v>500</v>
      </c>
      <c r="J10" s="11">
        <f t="shared" ref="J10:J37" si="1">ROUND(F10*I10*0.85/1000,1)</f>
        <v>289</v>
      </c>
      <c r="K10" s="41">
        <v>570</v>
      </c>
      <c r="L10" s="41">
        <v>-70</v>
      </c>
      <c r="M10" s="10">
        <f t="shared" ref="M10:M37" si="2">ROUND(K10+L10,1)</f>
        <v>500</v>
      </c>
      <c r="N10" s="11">
        <f t="shared" ref="N10:N37" si="3">ROUND(F10*M10*0.85/1000,1)</f>
        <v>289</v>
      </c>
      <c r="O10" s="41">
        <v>527</v>
      </c>
      <c r="P10" s="41">
        <v>-27</v>
      </c>
      <c r="Q10" s="10">
        <f t="shared" ref="Q10:Q37" si="4">ROUND(O10+P10,1)</f>
        <v>500</v>
      </c>
      <c r="R10" s="11">
        <f t="shared" ref="R10:R37" si="5">ROUND(F10*Q10*0.85/1000,1)</f>
        <v>289</v>
      </c>
    </row>
    <row r="11" spans="1:18" ht="48" customHeight="1" x14ac:dyDescent="0.2">
      <c r="A11" s="4" t="s">
        <v>69</v>
      </c>
      <c r="B11" s="7" t="s">
        <v>45</v>
      </c>
      <c r="C11" s="54" t="s">
        <v>16</v>
      </c>
      <c r="D11" s="55"/>
      <c r="E11" s="24">
        <v>1080</v>
      </c>
      <c r="F11" s="24">
        <v>2160</v>
      </c>
      <c r="G11" s="41">
        <v>27</v>
      </c>
      <c r="H11" s="41">
        <v>3</v>
      </c>
      <c r="I11" s="10">
        <f t="shared" si="0"/>
        <v>30</v>
      </c>
      <c r="J11" s="11">
        <f t="shared" si="1"/>
        <v>55.1</v>
      </c>
      <c r="K11" s="41">
        <v>30</v>
      </c>
      <c r="L11" s="41">
        <v>0</v>
      </c>
      <c r="M11" s="10">
        <f t="shared" si="2"/>
        <v>30</v>
      </c>
      <c r="N11" s="11">
        <f t="shared" si="3"/>
        <v>55.1</v>
      </c>
      <c r="O11" s="41">
        <v>32</v>
      </c>
      <c r="P11" s="41">
        <v>-2</v>
      </c>
      <c r="Q11" s="10">
        <f t="shared" si="4"/>
        <v>30</v>
      </c>
      <c r="R11" s="11">
        <f t="shared" si="5"/>
        <v>55.1</v>
      </c>
    </row>
    <row r="12" spans="1:18" ht="132" customHeight="1" x14ac:dyDescent="0.2">
      <c r="A12" s="4" t="s">
        <v>69</v>
      </c>
      <c r="B12" s="7" t="s">
        <v>46</v>
      </c>
      <c r="C12" s="52" t="s">
        <v>56</v>
      </c>
      <c r="D12" s="53"/>
      <c r="E12" s="24">
        <v>1740</v>
      </c>
      <c r="F12" s="24">
        <v>3480</v>
      </c>
      <c r="G12" s="41">
        <v>87</v>
      </c>
      <c r="H12" s="41">
        <v>-7</v>
      </c>
      <c r="I12" s="10">
        <f t="shared" si="0"/>
        <v>80</v>
      </c>
      <c r="J12" s="11">
        <f t="shared" si="1"/>
        <v>236.6</v>
      </c>
      <c r="K12" s="41">
        <v>96</v>
      </c>
      <c r="L12" s="41">
        <v>-16</v>
      </c>
      <c r="M12" s="10">
        <f t="shared" si="2"/>
        <v>80</v>
      </c>
      <c r="N12" s="11">
        <f t="shared" si="3"/>
        <v>236.6</v>
      </c>
      <c r="O12" s="41">
        <v>87</v>
      </c>
      <c r="P12" s="41">
        <v>-7</v>
      </c>
      <c r="Q12" s="10">
        <f t="shared" si="4"/>
        <v>80</v>
      </c>
      <c r="R12" s="11">
        <f t="shared" si="5"/>
        <v>236.6</v>
      </c>
    </row>
    <row r="13" spans="1:18" ht="120" customHeight="1" x14ac:dyDescent="0.2">
      <c r="A13" s="4" t="s">
        <v>69</v>
      </c>
      <c r="B13" s="7" t="s">
        <v>47</v>
      </c>
      <c r="C13" s="54" t="s">
        <v>57</v>
      </c>
      <c r="D13" s="55"/>
      <c r="E13" s="24">
        <v>5220</v>
      </c>
      <c r="F13" s="24">
        <v>10440</v>
      </c>
      <c r="G13" s="41">
        <v>12</v>
      </c>
      <c r="H13" s="41">
        <v>0</v>
      </c>
      <c r="I13" s="10">
        <f t="shared" si="0"/>
        <v>12</v>
      </c>
      <c r="J13" s="11">
        <f t="shared" si="1"/>
        <v>106.5</v>
      </c>
      <c r="K13" s="41">
        <v>14</v>
      </c>
      <c r="L13" s="41">
        <v>-2</v>
      </c>
      <c r="M13" s="10">
        <f t="shared" si="2"/>
        <v>12</v>
      </c>
      <c r="N13" s="11">
        <f t="shared" si="3"/>
        <v>106.5</v>
      </c>
      <c r="O13" s="41">
        <v>13</v>
      </c>
      <c r="P13" s="41">
        <v>-1</v>
      </c>
      <c r="Q13" s="10">
        <f t="shared" si="4"/>
        <v>12</v>
      </c>
      <c r="R13" s="11">
        <f t="shared" si="5"/>
        <v>106.5</v>
      </c>
    </row>
    <row r="14" spans="1:18" ht="36" customHeight="1" x14ac:dyDescent="0.2">
      <c r="A14" s="4" t="s">
        <v>69</v>
      </c>
      <c r="B14" s="7" t="s">
        <v>48</v>
      </c>
      <c r="C14" s="54" t="s">
        <v>12</v>
      </c>
      <c r="D14" s="55"/>
      <c r="E14" s="24">
        <v>460</v>
      </c>
      <c r="F14" s="24">
        <v>920</v>
      </c>
      <c r="G14" s="41">
        <v>112</v>
      </c>
      <c r="H14" s="41">
        <v>-32</v>
      </c>
      <c r="I14" s="10">
        <f t="shared" si="0"/>
        <v>80</v>
      </c>
      <c r="J14" s="11">
        <f t="shared" si="1"/>
        <v>62.6</v>
      </c>
      <c r="K14" s="41">
        <v>106</v>
      </c>
      <c r="L14" s="41">
        <v>-26</v>
      </c>
      <c r="M14" s="10">
        <f t="shared" si="2"/>
        <v>80</v>
      </c>
      <c r="N14" s="11">
        <f t="shared" si="3"/>
        <v>62.6</v>
      </c>
      <c r="O14" s="41">
        <v>87</v>
      </c>
      <c r="P14" s="41">
        <v>-7</v>
      </c>
      <c r="Q14" s="10">
        <f t="shared" si="4"/>
        <v>80</v>
      </c>
      <c r="R14" s="11">
        <f t="shared" si="5"/>
        <v>62.6</v>
      </c>
    </row>
    <row r="15" spans="1:18" ht="24" customHeight="1" x14ac:dyDescent="0.2">
      <c r="A15" s="4" t="s">
        <v>69</v>
      </c>
      <c r="B15" s="7" t="s">
        <v>49</v>
      </c>
      <c r="C15" s="54" t="s">
        <v>17</v>
      </c>
      <c r="D15" s="55"/>
      <c r="E15" s="24">
        <v>1270</v>
      </c>
      <c r="F15" s="24">
        <v>2540</v>
      </c>
      <c r="G15" s="41">
        <v>9</v>
      </c>
      <c r="H15" s="41">
        <v>-4</v>
      </c>
      <c r="I15" s="10">
        <f t="shared" si="0"/>
        <v>5</v>
      </c>
      <c r="J15" s="11">
        <f t="shared" si="1"/>
        <v>10.8</v>
      </c>
      <c r="K15" s="41">
        <v>6</v>
      </c>
      <c r="L15" s="41">
        <v>-1</v>
      </c>
      <c r="M15" s="10">
        <f t="shared" si="2"/>
        <v>5</v>
      </c>
      <c r="N15" s="11">
        <f t="shared" si="3"/>
        <v>10.8</v>
      </c>
      <c r="O15" s="41">
        <v>6</v>
      </c>
      <c r="P15" s="41">
        <v>-1</v>
      </c>
      <c r="Q15" s="10">
        <f t="shared" si="4"/>
        <v>5</v>
      </c>
      <c r="R15" s="11">
        <f t="shared" si="5"/>
        <v>10.8</v>
      </c>
    </row>
    <row r="16" spans="1:18" ht="24" customHeight="1" x14ac:dyDescent="0.2">
      <c r="A16" s="4" t="s">
        <v>69</v>
      </c>
      <c r="B16" s="7" t="s">
        <v>21</v>
      </c>
      <c r="C16" s="54" t="s">
        <v>59</v>
      </c>
      <c r="D16" s="55"/>
      <c r="E16" s="24">
        <v>870</v>
      </c>
      <c r="F16" s="24">
        <v>1740</v>
      </c>
      <c r="G16" s="41">
        <v>322</v>
      </c>
      <c r="H16" s="41">
        <v>-2</v>
      </c>
      <c r="I16" s="10">
        <f t="shared" si="0"/>
        <v>320</v>
      </c>
      <c r="J16" s="11">
        <f t="shared" si="1"/>
        <v>473.3</v>
      </c>
      <c r="K16" s="41">
        <v>326</v>
      </c>
      <c r="L16" s="41">
        <v>-6</v>
      </c>
      <c r="M16" s="10">
        <f t="shared" si="2"/>
        <v>320</v>
      </c>
      <c r="N16" s="11">
        <f t="shared" si="3"/>
        <v>473.3</v>
      </c>
      <c r="O16" s="41">
        <v>330</v>
      </c>
      <c r="P16" s="41">
        <v>-10</v>
      </c>
      <c r="Q16" s="10">
        <f t="shared" si="4"/>
        <v>320</v>
      </c>
      <c r="R16" s="11">
        <f t="shared" si="5"/>
        <v>473.3</v>
      </c>
    </row>
    <row r="17" spans="1:18" x14ac:dyDescent="0.2">
      <c r="A17" s="4" t="s">
        <v>69</v>
      </c>
      <c r="B17" s="7" t="s">
        <v>22</v>
      </c>
      <c r="C17" s="54" t="s">
        <v>60</v>
      </c>
      <c r="D17" s="55"/>
      <c r="E17" s="24">
        <v>2550</v>
      </c>
      <c r="F17" s="24">
        <v>5100</v>
      </c>
      <c r="G17" s="41">
        <v>90</v>
      </c>
      <c r="H17" s="41">
        <v>-30</v>
      </c>
      <c r="I17" s="10">
        <f t="shared" si="0"/>
        <v>60</v>
      </c>
      <c r="J17" s="11">
        <f t="shared" si="1"/>
        <v>260.10000000000002</v>
      </c>
      <c r="K17" s="41">
        <v>71</v>
      </c>
      <c r="L17" s="41">
        <v>-11</v>
      </c>
      <c r="M17" s="10">
        <f t="shared" si="2"/>
        <v>60</v>
      </c>
      <c r="N17" s="11">
        <f t="shared" si="3"/>
        <v>260.10000000000002</v>
      </c>
      <c r="O17" s="41">
        <v>65</v>
      </c>
      <c r="P17" s="41">
        <v>-5</v>
      </c>
      <c r="Q17" s="10">
        <f t="shared" si="4"/>
        <v>60</v>
      </c>
      <c r="R17" s="11">
        <f t="shared" si="5"/>
        <v>260.10000000000002</v>
      </c>
    </row>
    <row r="18" spans="1:18" ht="48" customHeight="1" x14ac:dyDescent="0.2">
      <c r="A18" s="4" t="s">
        <v>69</v>
      </c>
      <c r="B18" s="7" t="s">
        <v>23</v>
      </c>
      <c r="C18" s="54" t="s">
        <v>13</v>
      </c>
      <c r="D18" s="55"/>
      <c r="E18" s="24">
        <v>1740</v>
      </c>
      <c r="F18" s="24">
        <v>3480</v>
      </c>
      <c r="G18" s="41">
        <v>1</v>
      </c>
      <c r="H18" s="41">
        <v>0</v>
      </c>
      <c r="I18" s="10">
        <f t="shared" si="0"/>
        <v>1</v>
      </c>
      <c r="J18" s="11">
        <f t="shared" si="1"/>
        <v>3</v>
      </c>
      <c r="K18" s="41">
        <v>1</v>
      </c>
      <c r="L18" s="41">
        <v>0</v>
      </c>
      <c r="M18" s="10">
        <f t="shared" si="2"/>
        <v>1</v>
      </c>
      <c r="N18" s="11">
        <f t="shared" si="3"/>
        <v>3</v>
      </c>
      <c r="O18" s="41">
        <v>1</v>
      </c>
      <c r="P18" s="41">
        <v>0</v>
      </c>
      <c r="Q18" s="10">
        <f t="shared" si="4"/>
        <v>1</v>
      </c>
      <c r="R18" s="11">
        <f t="shared" si="5"/>
        <v>3</v>
      </c>
    </row>
    <row r="19" spans="1:18" ht="24" customHeight="1" x14ac:dyDescent="0.2">
      <c r="A19" s="4" t="s">
        <v>69</v>
      </c>
      <c r="B19" s="7" t="s">
        <v>24</v>
      </c>
      <c r="C19" s="54" t="s">
        <v>19</v>
      </c>
      <c r="D19" s="55"/>
      <c r="E19" s="24">
        <v>3420</v>
      </c>
      <c r="F19" s="24">
        <v>6840</v>
      </c>
      <c r="G19" s="41">
        <v>0</v>
      </c>
      <c r="H19" s="41">
        <v>1</v>
      </c>
      <c r="I19" s="10">
        <f t="shared" si="0"/>
        <v>1</v>
      </c>
      <c r="J19" s="11">
        <f t="shared" si="1"/>
        <v>5.8</v>
      </c>
      <c r="K19" s="41">
        <v>1</v>
      </c>
      <c r="L19" s="41">
        <v>0</v>
      </c>
      <c r="M19" s="10">
        <f t="shared" si="2"/>
        <v>1</v>
      </c>
      <c r="N19" s="11">
        <f t="shared" si="3"/>
        <v>5.8</v>
      </c>
      <c r="O19" s="41">
        <v>1</v>
      </c>
      <c r="P19" s="41">
        <v>0</v>
      </c>
      <c r="Q19" s="10">
        <f t="shared" si="4"/>
        <v>1</v>
      </c>
      <c r="R19" s="11">
        <f t="shared" si="5"/>
        <v>5.8</v>
      </c>
    </row>
    <row r="20" spans="1:18" ht="36" customHeight="1" x14ac:dyDescent="0.2">
      <c r="A20" s="4" t="s">
        <v>69</v>
      </c>
      <c r="B20" s="7" t="s">
        <v>25</v>
      </c>
      <c r="C20" s="54" t="s">
        <v>61</v>
      </c>
      <c r="D20" s="55"/>
      <c r="E20" s="24">
        <v>680</v>
      </c>
      <c r="F20" s="24">
        <v>1360</v>
      </c>
      <c r="G20" s="41">
        <v>40</v>
      </c>
      <c r="H20" s="41">
        <v>-10</v>
      </c>
      <c r="I20" s="10">
        <f t="shared" si="0"/>
        <v>30</v>
      </c>
      <c r="J20" s="11">
        <f t="shared" si="1"/>
        <v>34.700000000000003</v>
      </c>
      <c r="K20" s="41">
        <v>35</v>
      </c>
      <c r="L20" s="41">
        <v>-5</v>
      </c>
      <c r="M20" s="10">
        <f t="shared" si="2"/>
        <v>30</v>
      </c>
      <c r="N20" s="11">
        <f t="shared" si="3"/>
        <v>34.700000000000003</v>
      </c>
      <c r="O20" s="41">
        <v>32</v>
      </c>
      <c r="P20" s="41">
        <v>-2</v>
      </c>
      <c r="Q20" s="10">
        <f t="shared" si="4"/>
        <v>30</v>
      </c>
      <c r="R20" s="11">
        <f t="shared" si="5"/>
        <v>34.700000000000003</v>
      </c>
    </row>
    <row r="21" spans="1:18" ht="24" customHeight="1" x14ac:dyDescent="0.2">
      <c r="A21" s="4" t="s">
        <v>69</v>
      </c>
      <c r="B21" s="7" t="s">
        <v>26</v>
      </c>
      <c r="C21" s="54" t="s">
        <v>18</v>
      </c>
      <c r="D21" s="55"/>
      <c r="E21" s="24">
        <v>1930</v>
      </c>
      <c r="F21" s="24">
        <v>3860</v>
      </c>
      <c r="G21" s="41">
        <v>4</v>
      </c>
      <c r="H21" s="41">
        <v>-3</v>
      </c>
      <c r="I21" s="10">
        <f t="shared" si="0"/>
        <v>1</v>
      </c>
      <c r="J21" s="11">
        <f t="shared" si="1"/>
        <v>3.3</v>
      </c>
      <c r="K21" s="41">
        <v>2</v>
      </c>
      <c r="L21" s="41">
        <v>-1</v>
      </c>
      <c r="M21" s="10">
        <f t="shared" si="2"/>
        <v>1</v>
      </c>
      <c r="N21" s="11">
        <f t="shared" si="3"/>
        <v>3.3</v>
      </c>
      <c r="O21" s="41">
        <v>2</v>
      </c>
      <c r="P21" s="41">
        <v>-1</v>
      </c>
      <c r="Q21" s="10">
        <f t="shared" si="4"/>
        <v>1</v>
      </c>
      <c r="R21" s="11">
        <f t="shared" si="5"/>
        <v>3.3</v>
      </c>
    </row>
    <row r="22" spans="1:18" ht="48" customHeight="1" x14ac:dyDescent="0.2">
      <c r="A22" s="4" t="s">
        <v>69</v>
      </c>
      <c r="B22" s="7" t="s">
        <v>27</v>
      </c>
      <c r="C22" s="54" t="s">
        <v>14</v>
      </c>
      <c r="D22" s="55"/>
      <c r="E22" s="24">
        <v>460</v>
      </c>
      <c r="F22" s="24">
        <v>920</v>
      </c>
      <c r="G22" s="41">
        <v>6324</v>
      </c>
      <c r="H22" s="41">
        <v>-824</v>
      </c>
      <c r="I22" s="10">
        <f t="shared" si="0"/>
        <v>5500</v>
      </c>
      <c r="J22" s="11">
        <f t="shared" si="1"/>
        <v>4301</v>
      </c>
      <c r="K22" s="41">
        <v>5729</v>
      </c>
      <c r="L22" s="41">
        <v>-229</v>
      </c>
      <c r="M22" s="10">
        <f t="shared" si="2"/>
        <v>5500</v>
      </c>
      <c r="N22" s="11">
        <f t="shared" si="3"/>
        <v>4301</v>
      </c>
      <c r="O22" s="41">
        <v>5667</v>
      </c>
      <c r="P22" s="41">
        <v>-167</v>
      </c>
      <c r="Q22" s="10">
        <f t="shared" si="4"/>
        <v>5500</v>
      </c>
      <c r="R22" s="11">
        <f t="shared" si="5"/>
        <v>4301</v>
      </c>
    </row>
    <row r="23" spans="1:18" ht="36" customHeight="1" x14ac:dyDescent="0.2">
      <c r="A23" s="4" t="s">
        <v>69</v>
      </c>
      <c r="B23" s="7" t="s">
        <v>28</v>
      </c>
      <c r="C23" s="54" t="s">
        <v>20</v>
      </c>
      <c r="D23" s="55"/>
      <c r="E23" s="24">
        <v>1270</v>
      </c>
      <c r="F23" s="24">
        <v>2540</v>
      </c>
      <c r="G23" s="41">
        <v>385</v>
      </c>
      <c r="H23" s="41">
        <v>-85</v>
      </c>
      <c r="I23" s="10">
        <f t="shared" si="0"/>
        <v>300</v>
      </c>
      <c r="J23" s="11">
        <f t="shared" si="1"/>
        <v>647.70000000000005</v>
      </c>
      <c r="K23" s="41">
        <v>433</v>
      </c>
      <c r="L23" s="41">
        <v>-133</v>
      </c>
      <c r="M23" s="10">
        <f t="shared" si="2"/>
        <v>300</v>
      </c>
      <c r="N23" s="11">
        <f t="shared" si="3"/>
        <v>647.70000000000005</v>
      </c>
      <c r="O23" s="41">
        <v>317</v>
      </c>
      <c r="P23" s="41">
        <v>-17</v>
      </c>
      <c r="Q23" s="10">
        <f t="shared" si="4"/>
        <v>300</v>
      </c>
      <c r="R23" s="11">
        <f t="shared" si="5"/>
        <v>647.70000000000005</v>
      </c>
    </row>
    <row r="24" spans="1:18" ht="36" customHeight="1" x14ac:dyDescent="0.2">
      <c r="A24" s="4" t="s">
        <v>69</v>
      </c>
      <c r="B24" s="7" t="s">
        <v>29</v>
      </c>
      <c r="C24" s="54" t="s">
        <v>15</v>
      </c>
      <c r="D24" s="55"/>
      <c r="E24" s="24">
        <v>460</v>
      </c>
      <c r="F24" s="24">
        <v>920</v>
      </c>
      <c r="G24" s="41">
        <v>189</v>
      </c>
      <c r="H24" s="41">
        <v>-69</v>
      </c>
      <c r="I24" s="10">
        <f t="shared" si="0"/>
        <v>120</v>
      </c>
      <c r="J24" s="11">
        <f t="shared" si="1"/>
        <v>93.8</v>
      </c>
      <c r="K24" s="41">
        <v>144</v>
      </c>
      <c r="L24" s="41">
        <v>-24</v>
      </c>
      <c r="M24" s="10">
        <f t="shared" si="2"/>
        <v>120</v>
      </c>
      <c r="N24" s="11">
        <f t="shared" si="3"/>
        <v>93.8</v>
      </c>
      <c r="O24" s="41">
        <v>133</v>
      </c>
      <c r="P24" s="41">
        <v>-13</v>
      </c>
      <c r="Q24" s="10">
        <f t="shared" si="4"/>
        <v>120</v>
      </c>
      <c r="R24" s="11">
        <f t="shared" si="5"/>
        <v>93.8</v>
      </c>
    </row>
    <row r="25" spans="1:18" ht="24" customHeight="1" x14ac:dyDescent="0.2">
      <c r="A25" s="4" t="s">
        <v>69</v>
      </c>
      <c r="B25" s="7" t="s">
        <v>30</v>
      </c>
      <c r="C25" s="54" t="s">
        <v>62</v>
      </c>
      <c r="D25" s="55"/>
      <c r="E25" s="24">
        <v>1270</v>
      </c>
      <c r="F25" s="24">
        <v>2540</v>
      </c>
      <c r="G25" s="41">
        <v>5</v>
      </c>
      <c r="H25" s="41">
        <v>-1</v>
      </c>
      <c r="I25" s="10">
        <f t="shared" si="0"/>
        <v>4</v>
      </c>
      <c r="J25" s="11">
        <f t="shared" si="1"/>
        <v>8.6</v>
      </c>
      <c r="K25" s="41">
        <v>3</v>
      </c>
      <c r="L25" s="41">
        <v>1</v>
      </c>
      <c r="M25" s="10">
        <f t="shared" si="2"/>
        <v>4</v>
      </c>
      <c r="N25" s="11">
        <f t="shared" si="3"/>
        <v>8.6</v>
      </c>
      <c r="O25" s="41">
        <v>4</v>
      </c>
      <c r="P25" s="41">
        <v>0</v>
      </c>
      <c r="Q25" s="10">
        <f t="shared" si="4"/>
        <v>4</v>
      </c>
      <c r="R25" s="11">
        <f t="shared" si="5"/>
        <v>8.6</v>
      </c>
    </row>
    <row r="26" spans="1:18" ht="36" customHeight="1" x14ac:dyDescent="0.2">
      <c r="A26" s="4" t="s">
        <v>69</v>
      </c>
      <c r="B26" s="7" t="s">
        <v>31</v>
      </c>
      <c r="C26" s="73" t="s">
        <v>50</v>
      </c>
      <c r="D26" s="28" t="s">
        <v>51</v>
      </c>
      <c r="E26" s="24">
        <v>750</v>
      </c>
      <c r="F26" s="24">
        <v>1500</v>
      </c>
      <c r="G26" s="41">
        <v>2478</v>
      </c>
      <c r="H26" s="41">
        <v>-278</v>
      </c>
      <c r="I26" s="10">
        <f t="shared" si="0"/>
        <v>2200</v>
      </c>
      <c r="J26" s="11">
        <f t="shared" si="1"/>
        <v>2805</v>
      </c>
      <c r="K26" s="41">
        <v>2347</v>
      </c>
      <c r="L26" s="41">
        <v>-147</v>
      </c>
      <c r="M26" s="10">
        <f t="shared" si="2"/>
        <v>2200</v>
      </c>
      <c r="N26" s="11">
        <f t="shared" si="3"/>
        <v>2805</v>
      </c>
      <c r="O26" s="41">
        <v>2267</v>
      </c>
      <c r="P26" s="41">
        <v>-67</v>
      </c>
      <c r="Q26" s="10">
        <f t="shared" si="4"/>
        <v>2200</v>
      </c>
      <c r="R26" s="11">
        <f t="shared" si="5"/>
        <v>2805</v>
      </c>
    </row>
    <row r="27" spans="1:18" ht="24" x14ac:dyDescent="0.2">
      <c r="A27" s="4" t="s">
        <v>69</v>
      </c>
      <c r="B27" s="7" t="s">
        <v>32</v>
      </c>
      <c r="C27" s="74"/>
      <c r="D27" s="28" t="s">
        <v>52</v>
      </c>
      <c r="E27" s="24">
        <v>2080</v>
      </c>
      <c r="F27" s="24">
        <v>4160</v>
      </c>
      <c r="G27" s="41">
        <v>20</v>
      </c>
      <c r="H27" s="41">
        <v>0</v>
      </c>
      <c r="I27" s="10">
        <f t="shared" si="0"/>
        <v>20</v>
      </c>
      <c r="J27" s="11">
        <f t="shared" si="1"/>
        <v>70.7</v>
      </c>
      <c r="K27" s="41">
        <v>20</v>
      </c>
      <c r="L27" s="41">
        <v>0</v>
      </c>
      <c r="M27" s="10">
        <f t="shared" si="2"/>
        <v>20</v>
      </c>
      <c r="N27" s="11">
        <f t="shared" si="3"/>
        <v>70.7</v>
      </c>
      <c r="O27" s="41">
        <v>20</v>
      </c>
      <c r="P27" s="41">
        <v>0</v>
      </c>
      <c r="Q27" s="10">
        <f t="shared" si="4"/>
        <v>20</v>
      </c>
      <c r="R27" s="11">
        <f t="shared" si="5"/>
        <v>70.7</v>
      </c>
    </row>
    <row r="28" spans="1:18" ht="36" x14ac:dyDescent="0.2">
      <c r="A28" s="4" t="s">
        <v>69</v>
      </c>
      <c r="B28" s="7" t="s">
        <v>33</v>
      </c>
      <c r="C28" s="74"/>
      <c r="D28" s="28" t="s">
        <v>53</v>
      </c>
      <c r="E28" s="24">
        <v>1450</v>
      </c>
      <c r="F28" s="24">
        <v>2900</v>
      </c>
      <c r="G28" s="41">
        <v>9</v>
      </c>
      <c r="H28" s="41">
        <v>-1</v>
      </c>
      <c r="I28" s="10">
        <f t="shared" si="0"/>
        <v>8</v>
      </c>
      <c r="J28" s="11">
        <f t="shared" si="1"/>
        <v>19.7</v>
      </c>
      <c r="K28" s="41">
        <v>7</v>
      </c>
      <c r="L28" s="41">
        <v>1</v>
      </c>
      <c r="M28" s="10">
        <f t="shared" si="2"/>
        <v>8</v>
      </c>
      <c r="N28" s="11">
        <f t="shared" si="3"/>
        <v>19.7</v>
      </c>
      <c r="O28" s="41">
        <v>8</v>
      </c>
      <c r="P28" s="41">
        <v>0</v>
      </c>
      <c r="Q28" s="10">
        <f t="shared" si="4"/>
        <v>8</v>
      </c>
      <c r="R28" s="11">
        <f t="shared" si="5"/>
        <v>19.7</v>
      </c>
    </row>
    <row r="29" spans="1:18" ht="36" x14ac:dyDescent="0.2">
      <c r="A29" s="4" t="s">
        <v>69</v>
      </c>
      <c r="B29" s="7" t="s">
        <v>34</v>
      </c>
      <c r="C29" s="74"/>
      <c r="D29" s="28" t="s">
        <v>54</v>
      </c>
      <c r="E29" s="24">
        <v>2080</v>
      </c>
      <c r="F29" s="24">
        <v>4160</v>
      </c>
      <c r="G29" s="41">
        <v>729</v>
      </c>
      <c r="H29" s="41">
        <v>-79</v>
      </c>
      <c r="I29" s="10">
        <f t="shared" si="0"/>
        <v>650</v>
      </c>
      <c r="J29" s="11">
        <f t="shared" si="1"/>
        <v>2298.4</v>
      </c>
      <c r="K29" s="41">
        <v>684</v>
      </c>
      <c r="L29" s="41">
        <v>-34</v>
      </c>
      <c r="M29" s="10">
        <f t="shared" si="2"/>
        <v>650</v>
      </c>
      <c r="N29" s="11">
        <f t="shared" si="3"/>
        <v>2298.4</v>
      </c>
      <c r="O29" s="41">
        <v>660</v>
      </c>
      <c r="P29" s="41">
        <v>-10</v>
      </c>
      <c r="Q29" s="10">
        <f t="shared" si="4"/>
        <v>650</v>
      </c>
      <c r="R29" s="11">
        <f t="shared" si="5"/>
        <v>2298.4</v>
      </c>
    </row>
    <row r="30" spans="1:18" ht="24" x14ac:dyDescent="0.2">
      <c r="A30" s="4" t="s">
        <v>69</v>
      </c>
      <c r="B30" s="7" t="s">
        <v>35</v>
      </c>
      <c r="C30" s="75"/>
      <c r="D30" s="28" t="s">
        <v>55</v>
      </c>
      <c r="E30" s="24">
        <v>3480</v>
      </c>
      <c r="F30" s="24">
        <v>6960</v>
      </c>
      <c r="G30" s="41">
        <v>4</v>
      </c>
      <c r="H30" s="41">
        <v>0</v>
      </c>
      <c r="I30" s="10">
        <f t="shared" si="0"/>
        <v>4</v>
      </c>
      <c r="J30" s="11">
        <f t="shared" si="1"/>
        <v>23.7</v>
      </c>
      <c r="K30" s="41">
        <v>4</v>
      </c>
      <c r="L30" s="41">
        <v>0</v>
      </c>
      <c r="M30" s="10">
        <f t="shared" si="2"/>
        <v>4</v>
      </c>
      <c r="N30" s="11">
        <f t="shared" si="3"/>
        <v>23.7</v>
      </c>
      <c r="O30" s="41">
        <v>4</v>
      </c>
      <c r="P30" s="41">
        <v>0</v>
      </c>
      <c r="Q30" s="10">
        <f t="shared" si="4"/>
        <v>4</v>
      </c>
      <c r="R30" s="11">
        <f t="shared" si="5"/>
        <v>23.7</v>
      </c>
    </row>
    <row r="31" spans="1:18" ht="72" customHeight="1" x14ac:dyDescent="0.2">
      <c r="A31" s="4" t="s">
        <v>69</v>
      </c>
      <c r="B31" s="7" t="s">
        <v>36</v>
      </c>
      <c r="C31" s="54" t="s">
        <v>63</v>
      </c>
      <c r="D31" s="55"/>
      <c r="E31" s="24">
        <v>460</v>
      </c>
      <c r="F31" s="24">
        <v>920</v>
      </c>
      <c r="G31" s="41">
        <v>1</v>
      </c>
      <c r="H31" s="41">
        <v>0</v>
      </c>
      <c r="I31" s="10">
        <f t="shared" si="0"/>
        <v>1</v>
      </c>
      <c r="J31" s="11">
        <f t="shared" si="1"/>
        <v>0.8</v>
      </c>
      <c r="K31" s="41">
        <v>1</v>
      </c>
      <c r="L31" s="41">
        <v>0</v>
      </c>
      <c r="M31" s="10">
        <f t="shared" si="2"/>
        <v>1</v>
      </c>
      <c r="N31" s="11">
        <f t="shared" si="3"/>
        <v>0.8</v>
      </c>
      <c r="O31" s="41">
        <v>1</v>
      </c>
      <c r="P31" s="41">
        <v>0</v>
      </c>
      <c r="Q31" s="10">
        <f t="shared" si="4"/>
        <v>1</v>
      </c>
      <c r="R31" s="11">
        <f t="shared" si="5"/>
        <v>0.8</v>
      </c>
    </row>
    <row r="32" spans="1:18" ht="60" customHeight="1" x14ac:dyDescent="0.2">
      <c r="A32" s="4" t="s">
        <v>69</v>
      </c>
      <c r="B32" s="7" t="s">
        <v>37</v>
      </c>
      <c r="C32" s="54" t="s">
        <v>64</v>
      </c>
      <c r="D32" s="55"/>
      <c r="E32" s="24">
        <v>1270</v>
      </c>
      <c r="F32" s="24">
        <v>2540</v>
      </c>
      <c r="G32" s="41">
        <v>1</v>
      </c>
      <c r="H32" s="41">
        <v>0</v>
      </c>
      <c r="I32" s="10">
        <f t="shared" si="0"/>
        <v>1</v>
      </c>
      <c r="J32" s="11">
        <f t="shared" si="1"/>
        <v>2.2000000000000002</v>
      </c>
      <c r="K32" s="41">
        <v>1</v>
      </c>
      <c r="L32" s="41">
        <v>0</v>
      </c>
      <c r="M32" s="10">
        <f t="shared" si="2"/>
        <v>1</v>
      </c>
      <c r="N32" s="11">
        <f t="shared" si="3"/>
        <v>2.2000000000000002</v>
      </c>
      <c r="O32" s="41">
        <v>1</v>
      </c>
      <c r="P32" s="41">
        <v>0</v>
      </c>
      <c r="Q32" s="10">
        <f t="shared" si="4"/>
        <v>1</v>
      </c>
      <c r="R32" s="11">
        <f t="shared" si="5"/>
        <v>2.2000000000000002</v>
      </c>
    </row>
    <row r="33" spans="1:18" ht="24" customHeight="1" x14ac:dyDescent="0.2">
      <c r="A33" s="4" t="s">
        <v>69</v>
      </c>
      <c r="B33" s="7" t="s">
        <v>38</v>
      </c>
      <c r="C33" s="54" t="s">
        <v>65</v>
      </c>
      <c r="D33" s="55"/>
      <c r="E33" s="24">
        <v>1740</v>
      </c>
      <c r="F33" s="24">
        <v>3480</v>
      </c>
      <c r="G33" s="41">
        <v>2</v>
      </c>
      <c r="H33" s="41">
        <v>0</v>
      </c>
      <c r="I33" s="10">
        <f t="shared" si="0"/>
        <v>2</v>
      </c>
      <c r="J33" s="11">
        <f t="shared" si="1"/>
        <v>5.9</v>
      </c>
      <c r="K33" s="41">
        <v>2</v>
      </c>
      <c r="L33" s="41">
        <v>0</v>
      </c>
      <c r="M33" s="10">
        <f t="shared" si="2"/>
        <v>2</v>
      </c>
      <c r="N33" s="11">
        <f t="shared" si="3"/>
        <v>5.9</v>
      </c>
      <c r="O33" s="41">
        <v>2</v>
      </c>
      <c r="P33" s="41">
        <v>0</v>
      </c>
      <c r="Q33" s="10">
        <f t="shared" si="4"/>
        <v>2</v>
      </c>
      <c r="R33" s="11">
        <f t="shared" si="5"/>
        <v>5.9</v>
      </c>
    </row>
    <row r="34" spans="1:18" ht="108" customHeight="1" x14ac:dyDescent="0.2">
      <c r="A34" s="4" t="s">
        <v>69</v>
      </c>
      <c r="B34" s="7" t="s">
        <v>39</v>
      </c>
      <c r="C34" s="54" t="s">
        <v>66</v>
      </c>
      <c r="D34" s="55"/>
      <c r="E34" s="24">
        <v>1740</v>
      </c>
      <c r="F34" s="24">
        <v>3480</v>
      </c>
      <c r="G34" s="41">
        <v>3</v>
      </c>
      <c r="H34" s="41">
        <v>0</v>
      </c>
      <c r="I34" s="10">
        <f t="shared" si="0"/>
        <v>3</v>
      </c>
      <c r="J34" s="11">
        <f t="shared" si="1"/>
        <v>8.9</v>
      </c>
      <c r="K34" s="41">
        <v>3</v>
      </c>
      <c r="L34" s="41">
        <v>0</v>
      </c>
      <c r="M34" s="10">
        <f t="shared" si="2"/>
        <v>3</v>
      </c>
      <c r="N34" s="11">
        <f t="shared" si="3"/>
        <v>8.9</v>
      </c>
      <c r="O34" s="41">
        <v>3</v>
      </c>
      <c r="P34" s="41">
        <v>0</v>
      </c>
      <c r="Q34" s="10">
        <f t="shared" si="4"/>
        <v>3</v>
      </c>
      <c r="R34" s="11">
        <f t="shared" si="5"/>
        <v>8.9</v>
      </c>
    </row>
    <row r="35" spans="1:18" ht="96" customHeight="1" x14ac:dyDescent="0.2">
      <c r="A35" s="4" t="s">
        <v>69</v>
      </c>
      <c r="B35" s="7" t="s">
        <v>40</v>
      </c>
      <c r="C35" s="54" t="s">
        <v>75</v>
      </c>
      <c r="D35" s="55"/>
      <c r="E35" s="24">
        <v>5220</v>
      </c>
      <c r="F35" s="24">
        <v>10440</v>
      </c>
      <c r="G35" s="41">
        <v>1</v>
      </c>
      <c r="H35" s="41">
        <v>0</v>
      </c>
      <c r="I35" s="10">
        <f t="shared" si="0"/>
        <v>1</v>
      </c>
      <c r="J35" s="11">
        <f t="shared" si="1"/>
        <v>8.9</v>
      </c>
      <c r="K35" s="41">
        <v>1</v>
      </c>
      <c r="L35" s="41">
        <v>0</v>
      </c>
      <c r="M35" s="10">
        <f t="shared" si="2"/>
        <v>1</v>
      </c>
      <c r="N35" s="11">
        <f t="shared" si="3"/>
        <v>8.9</v>
      </c>
      <c r="O35" s="41">
        <v>1</v>
      </c>
      <c r="P35" s="41">
        <v>0</v>
      </c>
      <c r="Q35" s="10">
        <f t="shared" si="4"/>
        <v>1</v>
      </c>
      <c r="R35" s="11">
        <f t="shared" si="5"/>
        <v>8.9</v>
      </c>
    </row>
    <row r="36" spans="1:18" ht="36" customHeight="1" x14ac:dyDescent="0.2">
      <c r="A36" s="4" t="s">
        <v>69</v>
      </c>
      <c r="B36" s="7" t="s">
        <v>41</v>
      </c>
      <c r="C36" s="54" t="s">
        <v>67</v>
      </c>
      <c r="D36" s="55"/>
      <c r="E36" s="24">
        <v>460</v>
      </c>
      <c r="F36" s="24">
        <v>920</v>
      </c>
      <c r="G36" s="41">
        <v>6</v>
      </c>
      <c r="H36" s="41">
        <v>2</v>
      </c>
      <c r="I36" s="10">
        <f t="shared" si="0"/>
        <v>8</v>
      </c>
      <c r="J36" s="11">
        <f t="shared" si="1"/>
        <v>6.3</v>
      </c>
      <c r="K36" s="41">
        <v>7</v>
      </c>
      <c r="L36" s="41">
        <v>1</v>
      </c>
      <c r="M36" s="10">
        <f t="shared" si="2"/>
        <v>8</v>
      </c>
      <c r="N36" s="11">
        <f t="shared" si="3"/>
        <v>6.3</v>
      </c>
      <c r="O36" s="41">
        <v>8</v>
      </c>
      <c r="P36" s="41">
        <v>0</v>
      </c>
      <c r="Q36" s="10">
        <f t="shared" si="4"/>
        <v>8</v>
      </c>
      <c r="R36" s="11">
        <f t="shared" si="5"/>
        <v>6.3</v>
      </c>
    </row>
    <row r="37" spans="1:18" ht="24" customHeight="1" x14ac:dyDescent="0.2">
      <c r="A37" s="4" t="s">
        <v>69</v>
      </c>
      <c r="B37" s="7" t="s">
        <v>42</v>
      </c>
      <c r="C37" s="54" t="s">
        <v>68</v>
      </c>
      <c r="D37" s="55"/>
      <c r="E37" s="24">
        <v>1270</v>
      </c>
      <c r="F37" s="24">
        <v>2540</v>
      </c>
      <c r="G37" s="41">
        <v>1</v>
      </c>
      <c r="H37" s="41">
        <v>1</v>
      </c>
      <c r="I37" s="10">
        <f t="shared" si="0"/>
        <v>2</v>
      </c>
      <c r="J37" s="11">
        <f t="shared" si="1"/>
        <v>4.3</v>
      </c>
      <c r="K37" s="41">
        <v>1</v>
      </c>
      <c r="L37" s="41">
        <v>1</v>
      </c>
      <c r="M37" s="10">
        <f t="shared" si="2"/>
        <v>2</v>
      </c>
      <c r="N37" s="11">
        <f t="shared" si="3"/>
        <v>4.3</v>
      </c>
      <c r="O37" s="41">
        <v>2</v>
      </c>
      <c r="P37" s="41">
        <v>0</v>
      </c>
      <c r="Q37" s="10">
        <f t="shared" si="4"/>
        <v>2</v>
      </c>
      <c r="R37" s="11">
        <f t="shared" si="5"/>
        <v>4.3</v>
      </c>
    </row>
    <row r="38" spans="1:18" x14ac:dyDescent="0.2">
      <c r="A38" s="4" t="s">
        <v>69</v>
      </c>
      <c r="B38" s="29"/>
      <c r="C38" s="77" t="s">
        <v>5</v>
      </c>
      <c r="D38" s="78"/>
      <c r="E38" s="25" t="s">
        <v>6</v>
      </c>
      <c r="F38" s="25" t="s">
        <v>6</v>
      </c>
      <c r="G38" s="25" t="s">
        <v>6</v>
      </c>
      <c r="H38" s="25" t="s">
        <v>6</v>
      </c>
      <c r="I38" s="26">
        <f>ROUND(I8,1)</f>
        <v>9944</v>
      </c>
      <c r="J38" s="27">
        <f>ROUND(J8,1)</f>
        <v>11846.7</v>
      </c>
      <c r="K38" s="25" t="s">
        <v>6</v>
      </c>
      <c r="L38" s="25" t="s">
        <v>6</v>
      </c>
      <c r="M38" s="26">
        <f>ROUND(M8,1)</f>
        <v>9944</v>
      </c>
      <c r="N38" s="27">
        <f>ROUND(N8,1)</f>
        <v>11846.7</v>
      </c>
      <c r="O38" s="25" t="s">
        <v>6</v>
      </c>
      <c r="P38" s="25" t="s">
        <v>6</v>
      </c>
      <c r="Q38" s="26">
        <f>ROUND(Q8,1)</f>
        <v>9944</v>
      </c>
      <c r="R38" s="27">
        <f>ROUND(R8,1)</f>
        <v>11846.7</v>
      </c>
    </row>
    <row r="39" spans="1:18" ht="51" x14ac:dyDescent="0.2">
      <c r="A39" s="4"/>
      <c r="B39" s="29"/>
      <c r="C39" s="79" t="s">
        <v>7</v>
      </c>
      <c r="D39" s="80"/>
      <c r="E39" s="42" t="s">
        <v>6</v>
      </c>
      <c r="F39" s="42" t="s">
        <v>6</v>
      </c>
      <c r="G39" s="43" t="s">
        <v>8</v>
      </c>
      <c r="H39" s="43" t="s">
        <v>9</v>
      </c>
      <c r="I39" s="44" t="s">
        <v>6</v>
      </c>
      <c r="J39" s="45" t="s">
        <v>10</v>
      </c>
      <c r="K39" s="43" t="s">
        <v>8</v>
      </c>
      <c r="L39" s="43" t="s">
        <v>9</v>
      </c>
      <c r="M39" s="46" t="s">
        <v>6</v>
      </c>
      <c r="N39" s="45" t="s">
        <v>10</v>
      </c>
      <c r="O39" s="43" t="s">
        <v>8</v>
      </c>
      <c r="P39" s="43" t="s">
        <v>9</v>
      </c>
      <c r="Q39" s="44" t="s">
        <v>6</v>
      </c>
      <c r="R39" s="45" t="s">
        <v>10</v>
      </c>
    </row>
    <row r="40" spans="1:18" ht="60" customHeight="1" x14ac:dyDescent="0.2">
      <c r="A40" s="4" t="s">
        <v>69</v>
      </c>
      <c r="B40" s="29"/>
      <c r="C40" s="79" t="s">
        <v>72</v>
      </c>
      <c r="D40" s="80"/>
      <c r="E40" s="6" t="s">
        <v>6</v>
      </c>
      <c r="F40" s="6"/>
      <c r="G40" s="16">
        <v>0</v>
      </c>
      <c r="H40" s="16">
        <v>0</v>
      </c>
      <c r="I40" s="12" t="s">
        <v>6</v>
      </c>
      <c r="J40" s="13">
        <f>ROUND(G40+H40,1)</f>
        <v>0</v>
      </c>
      <c r="K40" s="16">
        <v>0</v>
      </c>
      <c r="L40" s="16">
        <v>0</v>
      </c>
      <c r="M40" s="14" t="s">
        <v>6</v>
      </c>
      <c r="N40" s="13">
        <f>ROUND(K40+L40,1)</f>
        <v>0</v>
      </c>
      <c r="O40" s="16">
        <v>0</v>
      </c>
      <c r="P40" s="16">
        <v>0</v>
      </c>
      <c r="Q40" s="12" t="s">
        <v>6</v>
      </c>
      <c r="R40" s="13">
        <f>ROUND(O40+P40,1)</f>
        <v>0</v>
      </c>
    </row>
    <row r="41" spans="1:18" ht="36" customHeight="1" x14ac:dyDescent="0.2">
      <c r="A41" s="4" t="s">
        <v>69</v>
      </c>
      <c r="B41" s="29"/>
      <c r="C41" s="71" t="s">
        <v>73</v>
      </c>
      <c r="D41" s="72"/>
      <c r="E41" s="6" t="s">
        <v>6</v>
      </c>
      <c r="F41" s="6"/>
      <c r="G41" s="14">
        <v>159.9</v>
      </c>
      <c r="H41" s="15">
        <v>0</v>
      </c>
      <c r="I41" s="12" t="s">
        <v>6</v>
      </c>
      <c r="J41" s="13">
        <f>ROUND(G41+H41,1)</f>
        <v>159.9</v>
      </c>
      <c r="K41" s="15">
        <v>159.9</v>
      </c>
      <c r="L41" s="15">
        <v>0</v>
      </c>
      <c r="M41" s="15" t="s">
        <v>6</v>
      </c>
      <c r="N41" s="13">
        <f>ROUND(K41+L41,1)</f>
        <v>159.9</v>
      </c>
      <c r="O41" s="15">
        <v>166.6</v>
      </c>
      <c r="P41" s="15">
        <v>0</v>
      </c>
      <c r="Q41" s="12" t="s">
        <v>6</v>
      </c>
      <c r="R41" s="13">
        <f>ROUND(O41+P41,1)</f>
        <v>166.6</v>
      </c>
    </row>
    <row r="42" spans="1:18" ht="60" customHeight="1" x14ac:dyDescent="0.2">
      <c r="A42" s="4" t="s">
        <v>69</v>
      </c>
      <c r="B42" s="29"/>
      <c r="C42" s="71" t="s">
        <v>74</v>
      </c>
      <c r="D42" s="72"/>
      <c r="E42" s="6" t="s">
        <v>6</v>
      </c>
      <c r="F42" s="6"/>
      <c r="G42" s="14">
        <v>159.9</v>
      </c>
      <c r="H42" s="15">
        <v>0</v>
      </c>
      <c r="I42" s="12" t="s">
        <v>6</v>
      </c>
      <c r="J42" s="13">
        <f>ROUND(G42+H42,1)</f>
        <v>159.9</v>
      </c>
      <c r="K42" s="15">
        <v>159.9</v>
      </c>
      <c r="L42" s="15">
        <v>0</v>
      </c>
      <c r="M42" s="15" t="s">
        <v>6</v>
      </c>
      <c r="N42" s="13">
        <f>ROUND(K42+L42,1)</f>
        <v>159.9</v>
      </c>
      <c r="O42" s="15">
        <v>166.6</v>
      </c>
      <c r="P42" s="15">
        <v>0</v>
      </c>
      <c r="Q42" s="12" t="s">
        <v>6</v>
      </c>
      <c r="R42" s="13">
        <f>ROUND(O42+P42,1)</f>
        <v>166.6</v>
      </c>
    </row>
    <row r="43" spans="1:18" x14ac:dyDescent="0.2">
      <c r="A43" s="4" t="s">
        <v>69</v>
      </c>
      <c r="B43" s="29"/>
      <c r="C43" s="77" t="s">
        <v>11</v>
      </c>
      <c r="D43" s="78"/>
      <c r="E43" s="25" t="s">
        <v>6</v>
      </c>
      <c r="F43" s="25"/>
      <c r="G43" s="30" t="s">
        <v>6</v>
      </c>
      <c r="H43" s="30" t="s">
        <v>6</v>
      </c>
      <c r="I43" s="30" t="s">
        <v>6</v>
      </c>
      <c r="J43" s="31">
        <f>ROUND(J38+J40-J41+J42,1)</f>
        <v>11846.7</v>
      </c>
      <c r="K43" s="30" t="s">
        <v>6</v>
      </c>
      <c r="L43" s="30" t="s">
        <v>6</v>
      </c>
      <c r="M43" s="30" t="s">
        <v>6</v>
      </c>
      <c r="N43" s="31">
        <f>ROUND(N38+N40-N41+N42,1)</f>
        <v>11846.7</v>
      </c>
      <c r="O43" s="30" t="s">
        <v>6</v>
      </c>
      <c r="P43" s="30" t="s">
        <v>6</v>
      </c>
      <c r="Q43" s="30" t="s">
        <v>6</v>
      </c>
      <c r="R43" s="31">
        <f>ROUND(R38+R40-R41+R42,1)</f>
        <v>11846.7</v>
      </c>
    </row>
    <row r="44" spans="1:18" ht="12.75" x14ac:dyDescent="0.2">
      <c r="A44" s="4"/>
      <c r="B44" s="29"/>
      <c r="C44" s="81" t="s">
        <v>85</v>
      </c>
      <c r="D44" s="82"/>
      <c r="E44" s="25"/>
      <c r="F44" s="25"/>
      <c r="G44" s="30"/>
      <c r="H44" s="30"/>
      <c r="I44" s="30"/>
      <c r="J44" s="31">
        <f>J43*15%</f>
        <v>1777.0050000000001</v>
      </c>
      <c r="K44" s="30"/>
      <c r="L44" s="30"/>
      <c r="M44" s="30"/>
      <c r="N44" s="31">
        <f>N43*15%</f>
        <v>1777.0050000000001</v>
      </c>
      <c r="O44" s="30"/>
      <c r="P44" s="30"/>
      <c r="Q44" s="30"/>
      <c r="R44" s="31">
        <f>R43*15%</f>
        <v>1777.0050000000001</v>
      </c>
    </row>
  </sheetData>
  <mergeCells count="41">
    <mergeCell ref="B1:L1"/>
    <mergeCell ref="D3:G3"/>
    <mergeCell ref="C43:D43"/>
    <mergeCell ref="C40:D40"/>
    <mergeCell ref="C38:D38"/>
    <mergeCell ref="C39:D39"/>
    <mergeCell ref="C32:D32"/>
    <mergeCell ref="C33:D33"/>
    <mergeCell ref="C24:D24"/>
    <mergeCell ref="C16:D16"/>
    <mergeCell ref="C17:D17"/>
    <mergeCell ref="C18:D18"/>
    <mergeCell ref="C19:D19"/>
    <mergeCell ref="A5:A6"/>
    <mergeCell ref="C42:D42"/>
    <mergeCell ref="C36:D36"/>
    <mergeCell ref="C37:D37"/>
    <mergeCell ref="C41:D41"/>
    <mergeCell ref="C26:C30"/>
    <mergeCell ref="C31:D31"/>
    <mergeCell ref="C34:D34"/>
    <mergeCell ref="C35:D35"/>
    <mergeCell ref="C25:D25"/>
    <mergeCell ref="C21:D21"/>
    <mergeCell ref="C22:D22"/>
    <mergeCell ref="C23:D23"/>
    <mergeCell ref="B5:B6"/>
    <mergeCell ref="C5:D6"/>
    <mergeCell ref="E5:E6"/>
    <mergeCell ref="C7:D7"/>
    <mergeCell ref="C8:D8"/>
    <mergeCell ref="C20:D20"/>
    <mergeCell ref="C12:D12"/>
    <mergeCell ref="C13:D13"/>
    <mergeCell ref="C14:D14"/>
    <mergeCell ref="C15:D15"/>
    <mergeCell ref="C44:D44"/>
    <mergeCell ref="C10:D10"/>
    <mergeCell ref="C11:D11"/>
    <mergeCell ref="C9:D9"/>
    <mergeCell ref="D2:K2"/>
  </mergeCells>
  <pageMargins left="0.39370078740157483" right="0.19685039370078741" top="0.39370078740157483" bottom="0.39370078740157483" header="0.31496062992125984" footer="0.31496062992125984"/>
  <pageSetup paperSize="9" scale="59" fitToHeight="2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ТРАФАРЕТ</vt:lpstr>
      <vt:lpstr>ТРАФАРЕТ!Заголовки_для_печати</vt:lpstr>
      <vt:lpstr>ТРАФАРЕТ!Область_печати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2024-09-03T02:24:36Z</cp:lastPrinted>
  <dcterms:created xsi:type="dcterms:W3CDTF">2019-06-27T08:09:29Z</dcterms:created>
  <dcterms:modified xsi:type="dcterms:W3CDTF">2024-09-03T02:29:08Z</dcterms:modified>
</cp:coreProperties>
</file>