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000"/>
  </bookViews>
  <sheets>
    <sheet name="ТРАФАРЕТ" sheetId="1" r:id="rId1"/>
  </sheets>
  <definedNames>
    <definedName name="_FilterDatabase" localSheetId="0" hidden="1">ТРАФАРЕТ!$C$2:$C$28</definedName>
    <definedName name="_xlnm.Print_Area" localSheetId="0">ТРАФАРЕТ!$A$1:$S$22</definedName>
  </definedNames>
  <calcPr calcId="162913"/>
</workbook>
</file>

<file path=xl/calcChain.xml><?xml version="1.0" encoding="utf-8"?>
<calcChain xmlns="http://schemas.openxmlformats.org/spreadsheetml/2006/main">
  <c r="G12" i="1" l="1"/>
  <c r="I12" i="1" s="1"/>
  <c r="L12" i="1"/>
  <c r="Q12" i="1"/>
  <c r="G13" i="1"/>
  <c r="L13" i="1"/>
  <c r="N13" i="1" s="1"/>
  <c r="Q13" i="1"/>
  <c r="S13" i="1" s="1"/>
  <c r="G14" i="1"/>
  <c r="I14" i="1" s="1"/>
  <c r="L14" i="1"/>
  <c r="N14" i="1" s="1"/>
  <c r="Q14" i="1"/>
  <c r="S14" i="1" s="1"/>
  <c r="G15" i="1"/>
  <c r="I15" i="1" s="1"/>
  <c r="L15" i="1"/>
  <c r="N15" i="1" s="1"/>
  <c r="Q15" i="1"/>
  <c r="S15" i="1" s="1"/>
  <c r="I18" i="1"/>
  <c r="N18" i="1"/>
  <c r="S18" i="1"/>
  <c r="I19" i="1"/>
  <c r="N19" i="1"/>
  <c r="S19" i="1"/>
  <c r="I20" i="1"/>
  <c r="N20" i="1"/>
  <c r="S20" i="1"/>
  <c r="Q10" i="1" l="1"/>
  <c r="Q16" i="1" s="1"/>
  <c r="L10" i="1"/>
  <c r="L16" i="1" s="1"/>
  <c r="G10" i="1"/>
  <c r="G16" i="1" s="1"/>
  <c r="N12" i="1"/>
  <c r="N10" i="1" s="1"/>
  <c r="I13" i="1"/>
  <c r="I10" i="1" s="1"/>
  <c r="S12" i="1"/>
  <c r="S10" i="1" s="1"/>
  <c r="N16" i="1" l="1"/>
  <c r="N21" i="1" s="1"/>
  <c r="N22" i="1" s="1"/>
  <c r="S16" i="1"/>
  <c r="S21" i="1" s="1"/>
  <c r="S22" i="1" s="1"/>
  <c r="I16" i="1"/>
  <c r="I21" i="1" s="1"/>
  <c r="I22" i="1" s="1"/>
</calcChain>
</file>

<file path=xl/sharedStrings.xml><?xml version="1.0" encoding="utf-8"?>
<sst xmlns="http://schemas.openxmlformats.org/spreadsheetml/2006/main" count="96" uniqueCount="36">
  <si>
    <t>№ п/п</t>
  </si>
  <si>
    <t>Код вида доходов</t>
  </si>
  <si>
    <t>х</t>
  </si>
  <si>
    <t>среднее количество обращений за 3 года</t>
  </si>
  <si>
    <t>по состоянию на</t>
  </si>
  <si>
    <t>Итого, тыс. руб.</t>
  </si>
  <si>
    <t>Итоговый прогнозируемый объем поступлений доходов, тыс. руб.</t>
  </si>
  <si>
    <t>Размер государствен-
ной пошлины, руб.</t>
  </si>
  <si>
    <t>прогнозируемое количество обращений</t>
  </si>
  <si>
    <t>средняя сумма за 3 года, тыс. руб</t>
  </si>
  <si>
    <t xml:space="preserve"> Бумажный документ, всего</t>
  </si>
  <si>
    <t>Сумма, тыс. руб.</t>
  </si>
  <si>
    <t>корректирую-
щий показатель количества обращений</t>
  </si>
  <si>
    <t>прогнозируе-
мая сумма, тыс. руб.</t>
  </si>
  <si>
    <t>Наименование корректировочного показателя</t>
  </si>
  <si>
    <t>Прогнозируемый объем выпадающих доходов государственной пошлины от применения льгот (ст. 333.18, ст. 333.35 НК РФ)</t>
  </si>
  <si>
    <t>корректирующий показатель, тыс. руб</t>
  </si>
  <si>
    <t>Прогнозируемый объем возвратов плательщикам излишне уплаченной государственной пошлины на основании среднегодовых данных ф. 0531468 «Справка о перечислении поступлений в бюджеты»</t>
  </si>
  <si>
    <t>Прогнозируемый объем поступлений, ошибочно уплаченных на лицевой счет администратора доходов бюджетов на основании среднегодовых данных 
ф. 0531468 «Справка о перечислении поступлений в бюджеты», и подлежащий возврату по заявлению плательщика платежа в соответствии с законодательством Российской Федерации</t>
  </si>
  <si>
    <t>Доходы, поступающие от уплаты государственной пошлины за:</t>
  </si>
  <si>
    <t>Прогнозируемый объем поступления задолженности определяется на основании оценки ожидаемых результатов работы по взысканию задолженности по доходам (при наличии такой задолженности на основании данных ф. 0503169 «Сведения по дебиторской и кредиторской задолженности»)</t>
  </si>
  <si>
    <t>Наименование ИД</t>
  </si>
  <si>
    <t xml:space="preserve">администрируемой Росреестром по КБК 321 1 08 07550 01 8000 110 на </t>
  </si>
  <si>
    <t>32110807550018000110</t>
  </si>
  <si>
    <t xml:space="preserve">Расчет поступлений в федеральный бюджет государственной пошлины за государственный кадастровый учет, </t>
  </si>
  <si>
    <t>государственный кадастровый учет созданных (образованных) объектов недвижимости без одновременной государственной регистрации прав, за исключением юридически значимых действий, предусмотренных подпунктом 22.3 пункта 1 ст.333.33 НК РФ
ДЛЯ ФИЗИЧЕСКИХ ЛИЦ</t>
  </si>
  <si>
    <t>государственный кадастровый учет созданных (образованных) объектов недвижимости без одновременной государственной регистрации прав, за исключением юридически значимых действий, предусмотренных подпунктом 22.3 пункта 1 ст.333.33 НК РФ
ДЛЯ ЮРИДИЧЕСКИХ ЛИЦ</t>
  </si>
  <si>
    <t>государственный кадастровый учет в связи с изменением сведений об объекте недвижимости
ДЛЯ ФИЗИЧЕСКИХ ЛИЦ</t>
  </si>
  <si>
    <t>государственный кадастровый учет в связи с изменением сведений об объекте недвижимости
ДЛЯ ЮРИДИЧЕСКИХ ЛИЦ</t>
  </si>
  <si>
    <t>Управление Росреестра по Камчатскому краю</t>
  </si>
  <si>
    <t>01 июля 2024 г.</t>
  </si>
  <si>
    <t xml:space="preserve"> 2025 год</t>
  </si>
  <si>
    <t xml:space="preserve"> 2026 год</t>
  </si>
  <si>
    <t xml:space="preserve"> 2027 год</t>
  </si>
  <si>
    <t xml:space="preserve"> 2024-2027 гг.</t>
  </si>
  <si>
    <t>в т.ч. поступления в краевой бюджет (50%)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</si>
</sst>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164" fontId="1" fillId="0" borderId="0" xfId="0" applyNumberFormat="1" applyFont="1" applyFill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 vertical="center"/>
    </xf>
    <xf numFmtId="4" fontId="11" fillId="0" borderId="0" xfId="0" applyNumberFormat="1" applyFont="1" applyFill="1" applyAlignment="1" applyProtection="1">
      <alignment horizontal="right" vertical="center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Protection="1"/>
    <xf numFmtId="16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vertical="center" wrapText="1"/>
    </xf>
    <xf numFmtId="0" fontId="5" fillId="4" borderId="6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3" fontId="8" fillId="5" borderId="7" xfId="0" applyNumberFormat="1" applyFont="1" applyFill="1" applyBorder="1" applyAlignment="1" applyProtection="1">
      <alignment horizontal="center" vertical="center" wrapText="1"/>
    </xf>
    <xf numFmtId="164" fontId="8" fillId="6" borderId="7" xfId="0" applyNumberFormat="1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3" fontId="9" fillId="7" borderId="7" xfId="0" applyNumberFormat="1" applyFont="1" applyFill="1" applyBorder="1" applyAlignment="1" applyProtection="1">
      <alignment horizontal="center" vertical="center" wrapText="1"/>
    </xf>
    <xf numFmtId="164" fontId="1" fillId="7" borderId="3" xfId="0" applyNumberFormat="1" applyFont="1" applyFill="1" applyBorder="1" applyAlignment="1" applyProtection="1">
      <alignment horizontal="center" vertical="center"/>
    </xf>
    <xf numFmtId="3" fontId="2" fillId="3" borderId="4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" fillId="8" borderId="8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horizontal="center" vertical="center"/>
    </xf>
    <xf numFmtId="0" fontId="12" fillId="0" borderId="0" xfId="0" applyFont="1" applyFill="1" applyProtection="1"/>
    <xf numFmtId="0" fontId="13" fillId="0" borderId="1" xfId="0" applyFont="1" applyBorder="1" applyAlignment="1" applyProtection="1">
      <alignment vertical="center" wrapText="1"/>
    </xf>
    <xf numFmtId="164" fontId="14" fillId="0" borderId="1" xfId="0" applyNumberFormat="1" applyFont="1" applyBorder="1" applyAlignment="1" applyProtection="1">
      <alignment horizontal="center" vertical="center" wrapText="1"/>
    </xf>
    <xf numFmtId="0" fontId="10" fillId="7" borderId="2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164" fontId="2" fillId="8" borderId="7" xfId="0" applyNumberFormat="1" applyFont="1" applyFill="1" applyBorder="1" applyAlignment="1" applyProtection="1">
      <alignment horizontal="center" vertical="center" wrapText="1"/>
    </xf>
    <xf numFmtId="3" fontId="1" fillId="0" borderId="7" xfId="0" applyNumberFormat="1" applyFont="1" applyFill="1" applyBorder="1" applyAlignment="1" applyProtection="1">
      <alignment horizontal="center" vertical="center" wrapText="1"/>
    </xf>
    <xf numFmtId="164" fontId="8" fillId="8" borderId="7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 applyProtection="1">
      <alignment vertical="center" wrapText="1"/>
    </xf>
    <xf numFmtId="164" fontId="1" fillId="0" borderId="3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49" fontId="7" fillId="8" borderId="4" xfId="0" applyNumberFormat="1" applyFont="1" applyFill="1" applyBorder="1" applyAlignment="1" applyProtection="1">
      <alignment vertical="center" wrapText="1"/>
    </xf>
    <xf numFmtId="49" fontId="7" fillId="8" borderId="3" xfId="0" applyNumberFormat="1" applyFont="1" applyFill="1" applyBorder="1" applyAlignment="1" applyProtection="1">
      <alignment vertical="center" wrapText="1"/>
    </xf>
    <xf numFmtId="164" fontId="7" fillId="8" borderId="4" xfId="0" applyNumberFormat="1" applyFont="1" applyFill="1" applyBorder="1" applyAlignment="1" applyProtection="1">
      <alignment horizontal="center" vertical="center"/>
    </xf>
    <xf numFmtId="164" fontId="7" fillId="8" borderId="3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/>
    </xf>
    <xf numFmtId="164" fontId="5" fillId="3" borderId="4" xfId="0" applyNumberFormat="1" applyFont="1" applyFill="1" applyBorder="1" applyAlignment="1" applyProtection="1">
      <alignment horizontal="left" vertical="center"/>
    </xf>
    <xf numFmtId="164" fontId="5" fillId="3" borderId="3" xfId="0" applyNumberFormat="1" applyFont="1" applyFill="1" applyBorder="1" applyAlignment="1" applyProtection="1">
      <alignment horizontal="left" vertical="center"/>
    </xf>
    <xf numFmtId="164" fontId="7" fillId="3" borderId="1" xfId="0" applyNumberFormat="1" applyFont="1" applyFill="1" applyBorder="1" applyAlignment="1" applyProtection="1">
      <alignment horizontal="center" vertical="center"/>
    </xf>
    <xf numFmtId="0" fontId="10" fillId="7" borderId="3" xfId="0" applyFont="1" applyFill="1" applyBorder="1" applyAlignment="1" applyProtection="1">
      <alignment horizontal="center" vertical="center"/>
    </xf>
    <xf numFmtId="3" fontId="15" fillId="7" borderId="7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U28"/>
  <sheetViews>
    <sheetView tabSelected="1" zoomScaleNormal="100" workbookViewId="0">
      <pane xSplit="3" ySplit="8" topLeftCell="D15" activePane="bottomRight" state="frozen"/>
      <selection pane="topRight" activeCell="D1" sqref="D1"/>
      <selection pane="bottomLeft" activeCell="A9" sqref="A9"/>
      <selection pane="bottomRight" activeCell="I22" sqref="I22:S22"/>
    </sheetView>
  </sheetViews>
  <sheetFormatPr defaultRowHeight="11.25" x14ac:dyDescent="0.2"/>
  <cols>
    <col min="1" max="1" width="18.5703125" style="1" customWidth="1"/>
    <col min="2" max="2" width="3.140625" style="2" customWidth="1"/>
    <col min="3" max="3" width="45.5703125" style="1" customWidth="1"/>
    <col min="4" max="7" width="10.85546875" style="1" customWidth="1"/>
    <col min="8" max="8" width="18.7109375" style="1" customWidth="1"/>
    <col min="9" max="12" width="10.85546875" style="1" customWidth="1"/>
    <col min="13" max="13" width="18.7109375" style="1" customWidth="1"/>
    <col min="14" max="16" width="10.85546875" style="1" customWidth="1"/>
    <col min="17" max="17" width="10.42578125" style="1" customWidth="1"/>
    <col min="18" max="18" width="18.7109375" style="1" customWidth="1"/>
    <col min="19" max="19" width="10.140625" style="1" customWidth="1"/>
    <col min="20" max="20" width="11.5703125" style="1" bestFit="1" customWidth="1"/>
    <col min="21" max="21" width="9.140625" style="1" customWidth="1"/>
    <col min="22" max="16384" width="9.140625" style="1"/>
  </cols>
  <sheetData>
    <row r="2" spans="1:21" ht="21" customHeight="1" x14ac:dyDescent="0.2">
      <c r="A2" s="10"/>
      <c r="B2" s="52"/>
      <c r="C2" s="52"/>
      <c r="D2" s="52"/>
      <c r="E2" s="70" t="s">
        <v>24</v>
      </c>
      <c r="F2" s="70"/>
      <c r="G2" s="70"/>
      <c r="H2" s="70"/>
      <c r="I2" s="70"/>
      <c r="J2" s="70"/>
      <c r="K2" s="70"/>
      <c r="L2" s="70"/>
      <c r="M2" s="70"/>
      <c r="N2" s="70"/>
      <c r="O2" s="70"/>
      <c r="P2" s="52"/>
      <c r="Q2" s="52"/>
      <c r="R2" s="52"/>
      <c r="S2" s="52"/>
    </row>
    <row r="3" spans="1:21" ht="12.75" customHeight="1" x14ac:dyDescent="0.2">
      <c r="A3" s="10"/>
      <c r="B3" s="42"/>
      <c r="C3" s="42"/>
      <c r="D3" s="42"/>
      <c r="E3" s="70" t="s">
        <v>22</v>
      </c>
      <c r="F3" s="70"/>
      <c r="G3" s="70"/>
      <c r="H3" s="70"/>
      <c r="I3" s="70"/>
      <c r="J3" s="70"/>
      <c r="K3" s="70"/>
      <c r="L3" s="70"/>
      <c r="M3" s="71" t="s">
        <v>34</v>
      </c>
      <c r="N3" s="71"/>
      <c r="O3" s="42"/>
      <c r="P3" s="42"/>
      <c r="Q3" s="42"/>
      <c r="R3" s="42"/>
      <c r="S3" s="42"/>
    </row>
    <row r="4" spans="1:21" ht="12" customHeight="1" x14ac:dyDescent="0.2">
      <c r="B4" s="18"/>
      <c r="C4" s="18"/>
      <c r="E4" s="63" t="s">
        <v>29</v>
      </c>
      <c r="F4" s="63"/>
      <c r="G4" s="63"/>
      <c r="H4" s="63"/>
      <c r="I4" s="63"/>
      <c r="J4" s="63"/>
      <c r="K4" s="63"/>
      <c r="L4" s="63"/>
      <c r="M4" s="63"/>
      <c r="N4" s="18"/>
      <c r="O4" s="18"/>
      <c r="P4" s="18"/>
      <c r="Q4" s="18"/>
      <c r="R4" s="18"/>
      <c r="S4" s="18"/>
    </row>
    <row r="5" spans="1:21" ht="12" customHeight="1" x14ac:dyDescent="0.2">
      <c r="B5" s="18"/>
      <c r="C5" s="18"/>
      <c r="F5" s="18"/>
      <c r="G5" s="18"/>
      <c r="H5" s="18"/>
      <c r="I5" s="73" t="s">
        <v>4</v>
      </c>
      <c r="K5" s="72" t="s">
        <v>30</v>
      </c>
      <c r="L5" s="18"/>
      <c r="M5" s="18"/>
      <c r="N5" s="18"/>
      <c r="O5" s="18"/>
      <c r="P5" s="18"/>
      <c r="Q5" s="18"/>
      <c r="R5" s="18"/>
      <c r="S5" s="18"/>
    </row>
    <row r="6" spans="1:21" x14ac:dyDescent="0.2">
      <c r="N6" s="3"/>
      <c r="O6" s="3"/>
      <c r="P6" s="3"/>
    </row>
    <row r="7" spans="1:21" ht="12" customHeight="1" x14ac:dyDescent="0.2">
      <c r="A7" s="68" t="s">
        <v>1</v>
      </c>
      <c r="B7" s="59" t="s">
        <v>0</v>
      </c>
      <c r="C7" s="61" t="s">
        <v>21</v>
      </c>
      <c r="D7" s="61" t="s">
        <v>7</v>
      </c>
      <c r="E7" s="27"/>
      <c r="F7" s="28" t="s">
        <v>31</v>
      </c>
      <c r="G7" s="28"/>
      <c r="H7" s="28"/>
      <c r="I7" s="29"/>
      <c r="J7" s="27"/>
      <c r="K7" s="28" t="s">
        <v>32</v>
      </c>
      <c r="L7" s="28"/>
      <c r="M7" s="28"/>
      <c r="N7" s="29"/>
      <c r="O7" s="27"/>
      <c r="P7" s="28" t="s">
        <v>33</v>
      </c>
      <c r="Q7" s="28"/>
      <c r="R7" s="28"/>
      <c r="S7" s="29"/>
    </row>
    <row r="8" spans="1:21" ht="80.25" customHeight="1" x14ac:dyDescent="0.2">
      <c r="A8" s="69"/>
      <c r="B8" s="60"/>
      <c r="C8" s="62"/>
      <c r="D8" s="62"/>
      <c r="E8" s="24" t="s">
        <v>3</v>
      </c>
      <c r="F8" s="24" t="s">
        <v>12</v>
      </c>
      <c r="G8" s="24" t="s">
        <v>8</v>
      </c>
      <c r="H8" s="24" t="s">
        <v>15</v>
      </c>
      <c r="I8" s="24" t="s">
        <v>11</v>
      </c>
      <c r="J8" s="24" t="s">
        <v>3</v>
      </c>
      <c r="K8" s="24" t="s">
        <v>12</v>
      </c>
      <c r="L8" s="24" t="s">
        <v>8</v>
      </c>
      <c r="M8" s="24" t="s">
        <v>15</v>
      </c>
      <c r="N8" s="24" t="s">
        <v>11</v>
      </c>
      <c r="O8" s="24" t="s">
        <v>3</v>
      </c>
      <c r="P8" s="24" t="s">
        <v>12</v>
      </c>
      <c r="Q8" s="24" t="s">
        <v>8</v>
      </c>
      <c r="R8" s="24" t="s">
        <v>15</v>
      </c>
      <c r="S8" s="24" t="s">
        <v>11</v>
      </c>
    </row>
    <row r="9" spans="1:21" s="7" customFormat="1" ht="10.5" x14ac:dyDescent="0.15">
      <c r="A9" s="26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  <c r="R9" s="5">
        <v>18</v>
      </c>
      <c r="S9" s="5">
        <v>19</v>
      </c>
    </row>
    <row r="10" spans="1:21" ht="18" customHeight="1" x14ac:dyDescent="0.2">
      <c r="A10" s="25"/>
      <c r="B10" s="43"/>
      <c r="C10" s="44" t="s">
        <v>10</v>
      </c>
      <c r="D10" s="45"/>
      <c r="E10" s="32"/>
      <c r="F10" s="32"/>
      <c r="G10" s="30">
        <f>ROUND(SUM(G12:G15),1)</f>
        <v>3690</v>
      </c>
      <c r="H10" s="30"/>
      <c r="I10" s="31">
        <f>ROUND(SUM(I12:I15),1)</f>
        <v>3290</v>
      </c>
      <c r="J10" s="33"/>
      <c r="K10" s="33"/>
      <c r="L10" s="30">
        <f>ROUND(SUM(L12:L15),1)</f>
        <v>3690</v>
      </c>
      <c r="M10" s="30"/>
      <c r="N10" s="31">
        <f>ROUND(SUM(N12:N15),1)</f>
        <v>3290</v>
      </c>
      <c r="O10" s="33"/>
      <c r="P10" s="33"/>
      <c r="Q10" s="30">
        <f>ROUND(SUM(Q12:Q15),1)</f>
        <v>3690</v>
      </c>
      <c r="R10" s="30"/>
      <c r="S10" s="31">
        <f>ROUND(SUM(S12:S15),1)</f>
        <v>3290</v>
      </c>
    </row>
    <row r="11" spans="1:21" ht="33" customHeight="1" x14ac:dyDescent="0.2">
      <c r="A11" s="25"/>
      <c r="B11" s="43"/>
      <c r="C11" s="50" t="s">
        <v>19</v>
      </c>
      <c r="D11" s="51" t="s">
        <v>2</v>
      </c>
      <c r="E11" s="51" t="s">
        <v>2</v>
      </c>
      <c r="F11" s="51" t="s">
        <v>2</v>
      </c>
      <c r="G11" s="51" t="s">
        <v>2</v>
      </c>
      <c r="H11" s="51" t="s">
        <v>2</v>
      </c>
      <c r="I11" s="51" t="s">
        <v>2</v>
      </c>
      <c r="J11" s="51" t="s">
        <v>2</v>
      </c>
      <c r="K11" s="51" t="s">
        <v>2</v>
      </c>
      <c r="L11" s="51" t="s">
        <v>2</v>
      </c>
      <c r="M11" s="51" t="s">
        <v>2</v>
      </c>
      <c r="N11" s="51" t="s">
        <v>2</v>
      </c>
      <c r="O11" s="51" t="s">
        <v>2</v>
      </c>
      <c r="P11" s="51" t="s">
        <v>2</v>
      </c>
      <c r="Q11" s="51" t="s">
        <v>2</v>
      </c>
      <c r="R11" s="51" t="s">
        <v>2</v>
      </c>
      <c r="S11" s="51" t="s">
        <v>2</v>
      </c>
    </row>
    <row r="12" spans="1:21" ht="89.25" x14ac:dyDescent="0.2">
      <c r="A12" s="19" t="s">
        <v>23</v>
      </c>
      <c r="B12" s="53">
        <v>1</v>
      </c>
      <c r="C12" s="57" t="s">
        <v>25</v>
      </c>
      <c r="D12" s="54">
        <v>2000</v>
      </c>
      <c r="E12" s="55">
        <v>800</v>
      </c>
      <c r="F12" s="55">
        <v>100</v>
      </c>
      <c r="G12" s="35">
        <f t="shared" ref="G12:G15" si="0">ROUND(E12+F12,1)</f>
        <v>900</v>
      </c>
      <c r="H12" s="56">
        <v>0</v>
      </c>
      <c r="I12" s="36">
        <f>ROUND((G12*D12/1000*0.5)-H12,1)</f>
        <v>900</v>
      </c>
      <c r="J12" s="55">
        <v>800</v>
      </c>
      <c r="K12" s="55">
        <v>100</v>
      </c>
      <c r="L12" s="35">
        <f t="shared" ref="L12:L15" si="1">ROUND(J12+K12,1)</f>
        <v>900</v>
      </c>
      <c r="M12" s="56">
        <v>0</v>
      </c>
      <c r="N12" s="36">
        <f>ROUND((L12*D12/1000*0.5)-M12,1)</f>
        <v>900</v>
      </c>
      <c r="O12" s="55">
        <v>800</v>
      </c>
      <c r="P12" s="55">
        <v>100</v>
      </c>
      <c r="Q12" s="35">
        <f t="shared" ref="Q12:Q15" si="2">ROUND(O12+P12,1)</f>
        <v>900</v>
      </c>
      <c r="R12" s="56">
        <v>0</v>
      </c>
      <c r="S12" s="36">
        <f>ROUND((Q12*D12/1000*0.5)-R12,1)</f>
        <v>900</v>
      </c>
      <c r="U12" s="3"/>
    </row>
    <row r="13" spans="1:21" ht="89.25" x14ac:dyDescent="0.2">
      <c r="A13" s="19" t="s">
        <v>23</v>
      </c>
      <c r="B13" s="8">
        <v>2</v>
      </c>
      <c r="C13" s="48" t="s">
        <v>26</v>
      </c>
      <c r="D13" s="34">
        <v>22000</v>
      </c>
      <c r="E13" s="55">
        <v>90</v>
      </c>
      <c r="F13" s="55">
        <v>0</v>
      </c>
      <c r="G13" s="35">
        <f t="shared" si="0"/>
        <v>90</v>
      </c>
      <c r="H13" s="56">
        <v>0</v>
      </c>
      <c r="I13" s="36">
        <f>ROUND((G13*D13/1000*0.5)-H13,1)</f>
        <v>990</v>
      </c>
      <c r="J13" s="55">
        <v>90</v>
      </c>
      <c r="K13" s="55">
        <v>0</v>
      </c>
      <c r="L13" s="35">
        <f t="shared" si="1"/>
        <v>90</v>
      </c>
      <c r="M13" s="56">
        <v>0</v>
      </c>
      <c r="N13" s="36">
        <f>ROUND((L13*D13/1000*0.5)-M13,1)</f>
        <v>990</v>
      </c>
      <c r="O13" s="55">
        <v>90</v>
      </c>
      <c r="P13" s="55">
        <v>0</v>
      </c>
      <c r="Q13" s="35">
        <f t="shared" si="2"/>
        <v>90</v>
      </c>
      <c r="R13" s="56">
        <v>0</v>
      </c>
      <c r="S13" s="36">
        <f>ROUND((Q13*D13/1000*0.5)-R13,1)</f>
        <v>990</v>
      </c>
    </row>
    <row r="14" spans="1:21" ht="38.25" x14ac:dyDescent="0.2">
      <c r="A14" s="19" t="s">
        <v>23</v>
      </c>
      <c r="B14" s="8">
        <v>3</v>
      </c>
      <c r="C14" s="48" t="s">
        <v>27</v>
      </c>
      <c r="D14" s="49">
        <v>1000</v>
      </c>
      <c r="E14" s="55">
        <v>2500</v>
      </c>
      <c r="F14" s="55">
        <v>100</v>
      </c>
      <c r="G14" s="35">
        <f t="shared" si="0"/>
        <v>2600</v>
      </c>
      <c r="H14" s="56">
        <v>0</v>
      </c>
      <c r="I14" s="36">
        <f>ROUND((G14*D14/1000*0.5)-H14,1)</f>
        <v>1300</v>
      </c>
      <c r="J14" s="55">
        <v>2500</v>
      </c>
      <c r="K14" s="55">
        <v>100</v>
      </c>
      <c r="L14" s="35">
        <f t="shared" si="1"/>
        <v>2600</v>
      </c>
      <c r="M14" s="56">
        <v>0</v>
      </c>
      <c r="N14" s="36">
        <f>ROUND((L14*D14/1000*0.5)-M14,1)</f>
        <v>1300</v>
      </c>
      <c r="O14" s="55">
        <v>2500</v>
      </c>
      <c r="P14" s="55">
        <v>100</v>
      </c>
      <c r="Q14" s="35">
        <f t="shared" si="2"/>
        <v>2600</v>
      </c>
      <c r="R14" s="56">
        <v>0</v>
      </c>
      <c r="S14" s="36">
        <f>ROUND((Q14*D14/1000*0.5)-R14,1)</f>
        <v>1300</v>
      </c>
    </row>
    <row r="15" spans="1:21" ht="38.25" x14ac:dyDescent="0.2">
      <c r="A15" s="19" t="s">
        <v>23</v>
      </c>
      <c r="B15" s="8">
        <v>4</v>
      </c>
      <c r="C15" s="48" t="s">
        <v>28</v>
      </c>
      <c r="D15" s="49">
        <v>2000</v>
      </c>
      <c r="E15" s="55">
        <v>100</v>
      </c>
      <c r="F15" s="55">
        <v>0</v>
      </c>
      <c r="G15" s="35">
        <f t="shared" si="0"/>
        <v>100</v>
      </c>
      <c r="H15" s="56">
        <v>0</v>
      </c>
      <c r="I15" s="36">
        <f>ROUND((G15*D15/1000*0.5)-H15,1)</f>
        <v>100</v>
      </c>
      <c r="J15" s="55">
        <v>100</v>
      </c>
      <c r="K15" s="55">
        <v>0</v>
      </c>
      <c r="L15" s="35">
        <f t="shared" si="1"/>
        <v>100</v>
      </c>
      <c r="M15" s="56">
        <v>0</v>
      </c>
      <c r="N15" s="36">
        <f>ROUND((L15*D15/1000*0.5)-M15,1)</f>
        <v>100</v>
      </c>
      <c r="O15" s="55">
        <v>100</v>
      </c>
      <c r="P15" s="55">
        <v>0</v>
      </c>
      <c r="Q15" s="35">
        <f t="shared" si="2"/>
        <v>100</v>
      </c>
      <c r="R15" s="56">
        <v>0</v>
      </c>
      <c r="S15" s="36">
        <f>ROUND((Q15*D15/1000*0.5)-R15,1)</f>
        <v>100</v>
      </c>
    </row>
    <row r="16" spans="1:21" ht="19.5" customHeight="1" x14ac:dyDescent="0.2">
      <c r="B16" s="74" t="s">
        <v>5</v>
      </c>
      <c r="C16" s="75"/>
      <c r="D16" s="46" t="s">
        <v>2</v>
      </c>
      <c r="E16" s="22"/>
      <c r="F16" s="22"/>
      <c r="G16" s="20">
        <f>G10</f>
        <v>3690</v>
      </c>
      <c r="H16" s="41"/>
      <c r="I16" s="21">
        <f>I10</f>
        <v>3290</v>
      </c>
      <c r="J16" s="23"/>
      <c r="K16" s="23"/>
      <c r="L16" s="20">
        <f>L10</f>
        <v>3690</v>
      </c>
      <c r="M16" s="41"/>
      <c r="N16" s="21">
        <f>N10</f>
        <v>3290</v>
      </c>
      <c r="O16" s="23"/>
      <c r="P16" s="23"/>
      <c r="Q16" s="20">
        <f>Q10</f>
        <v>3690</v>
      </c>
      <c r="R16" s="20"/>
      <c r="S16" s="17">
        <f>S10</f>
        <v>3290</v>
      </c>
    </row>
    <row r="17" spans="1:19" ht="45" x14ac:dyDescent="0.2">
      <c r="B17" s="66" t="s">
        <v>14</v>
      </c>
      <c r="C17" s="67"/>
      <c r="D17" s="9"/>
      <c r="E17" s="4" t="s">
        <v>9</v>
      </c>
      <c r="F17" s="4" t="s">
        <v>16</v>
      </c>
      <c r="G17" s="9" t="s">
        <v>2</v>
      </c>
      <c r="H17" s="9"/>
      <c r="I17" s="4" t="s">
        <v>13</v>
      </c>
      <c r="J17" s="4" t="s">
        <v>9</v>
      </c>
      <c r="K17" s="4" t="s">
        <v>16</v>
      </c>
      <c r="L17" s="9" t="s">
        <v>2</v>
      </c>
      <c r="M17" s="9"/>
      <c r="N17" s="4" t="s">
        <v>13</v>
      </c>
      <c r="O17" s="4" t="s">
        <v>9</v>
      </c>
      <c r="P17" s="4" t="s">
        <v>16</v>
      </c>
      <c r="Q17" s="9" t="s">
        <v>2</v>
      </c>
      <c r="R17" s="9"/>
      <c r="S17" s="4" t="s">
        <v>13</v>
      </c>
    </row>
    <row r="18" spans="1:19" ht="81.75" customHeight="1" x14ac:dyDescent="0.2">
      <c r="B18" s="64" t="s">
        <v>20</v>
      </c>
      <c r="C18" s="65"/>
      <c r="D18" s="37" t="s">
        <v>2</v>
      </c>
      <c r="E18" s="40">
        <v>0</v>
      </c>
      <c r="F18" s="40">
        <v>0</v>
      </c>
      <c r="G18" s="37" t="s">
        <v>2</v>
      </c>
      <c r="H18" s="37"/>
      <c r="I18" s="38">
        <f>ROUND(E18+F18,1)</f>
        <v>0</v>
      </c>
      <c r="J18" s="40">
        <v>0</v>
      </c>
      <c r="K18" s="40">
        <v>0</v>
      </c>
      <c r="L18" s="37" t="s">
        <v>2</v>
      </c>
      <c r="M18" s="37"/>
      <c r="N18" s="38">
        <f>ROUND(J18+K18,1)</f>
        <v>0</v>
      </c>
      <c r="O18" s="40">
        <v>0</v>
      </c>
      <c r="P18" s="40">
        <v>0</v>
      </c>
      <c r="Q18" s="37" t="s">
        <v>2</v>
      </c>
      <c r="R18" s="37"/>
      <c r="S18" s="38">
        <f>ROUND(O18+P18,1)</f>
        <v>0</v>
      </c>
    </row>
    <row r="19" spans="1:19" ht="57" customHeight="1" x14ac:dyDescent="0.2">
      <c r="B19" s="64" t="s">
        <v>17</v>
      </c>
      <c r="C19" s="65"/>
      <c r="D19" s="37" t="s">
        <v>2</v>
      </c>
      <c r="E19" s="58">
        <v>0</v>
      </c>
      <c r="F19" s="58">
        <v>65.8</v>
      </c>
      <c r="G19" s="39" t="s">
        <v>2</v>
      </c>
      <c r="H19" s="39"/>
      <c r="I19" s="38">
        <f>ROUND(E19+F19,1)</f>
        <v>65.8</v>
      </c>
      <c r="J19" s="58">
        <v>0</v>
      </c>
      <c r="K19" s="58">
        <v>21.9</v>
      </c>
      <c r="L19" s="39" t="s">
        <v>2</v>
      </c>
      <c r="M19" s="39"/>
      <c r="N19" s="38">
        <f>ROUND(J19+K19,1)</f>
        <v>21.9</v>
      </c>
      <c r="O19" s="58">
        <v>0</v>
      </c>
      <c r="P19" s="58">
        <v>43.9</v>
      </c>
      <c r="Q19" s="39" t="s">
        <v>2</v>
      </c>
      <c r="R19" s="39"/>
      <c r="S19" s="38">
        <f>ROUND(O19+P19,1)</f>
        <v>43.9</v>
      </c>
    </row>
    <row r="20" spans="1:19" ht="92.25" customHeight="1" x14ac:dyDescent="0.25">
      <c r="A20" s="47"/>
      <c r="B20" s="64" t="s">
        <v>18</v>
      </c>
      <c r="C20" s="65"/>
      <c r="D20" s="37" t="s">
        <v>2</v>
      </c>
      <c r="E20" s="58">
        <v>0</v>
      </c>
      <c r="F20" s="58">
        <v>65.8</v>
      </c>
      <c r="G20" s="39" t="s">
        <v>2</v>
      </c>
      <c r="H20" s="39"/>
      <c r="I20" s="38">
        <f>ROUND(E20+F20,1)</f>
        <v>65.8</v>
      </c>
      <c r="J20" s="58">
        <v>0</v>
      </c>
      <c r="K20" s="58">
        <v>21.9</v>
      </c>
      <c r="L20" s="39" t="s">
        <v>2</v>
      </c>
      <c r="M20" s="39"/>
      <c r="N20" s="38">
        <f>ROUND(J20+K20,1)</f>
        <v>21.9</v>
      </c>
      <c r="O20" s="58">
        <v>0</v>
      </c>
      <c r="P20" s="58">
        <v>43.9</v>
      </c>
      <c r="Q20" s="39" t="s">
        <v>2</v>
      </c>
      <c r="R20" s="39"/>
      <c r="S20" s="38">
        <f>ROUND(O20+P20,1)</f>
        <v>43.9</v>
      </c>
    </row>
    <row r="21" spans="1:19" ht="36" customHeight="1" x14ac:dyDescent="0.2">
      <c r="B21" s="64" t="s">
        <v>6</v>
      </c>
      <c r="C21" s="65"/>
      <c r="D21" s="37" t="s">
        <v>2</v>
      </c>
      <c r="E21" s="37" t="s">
        <v>2</v>
      </c>
      <c r="F21" s="37" t="s">
        <v>2</v>
      </c>
      <c r="G21" s="39" t="s">
        <v>2</v>
      </c>
      <c r="H21" s="39"/>
      <c r="I21" s="17">
        <f>ROUND(I16+I18-I19+I20,1)</f>
        <v>3290</v>
      </c>
      <c r="J21" s="37" t="s">
        <v>2</v>
      </c>
      <c r="K21" s="37" t="s">
        <v>2</v>
      </c>
      <c r="L21" s="39" t="s">
        <v>2</v>
      </c>
      <c r="M21" s="39"/>
      <c r="N21" s="17">
        <f>ROUND(N16+N18-N19+N20,1)</f>
        <v>3290</v>
      </c>
      <c r="O21" s="37" t="s">
        <v>2</v>
      </c>
      <c r="P21" s="37" t="s">
        <v>2</v>
      </c>
      <c r="Q21" s="39" t="s">
        <v>2</v>
      </c>
      <c r="R21" s="39"/>
      <c r="S21" s="17">
        <f>ROUND(S16+S18-S19+S20,1)</f>
        <v>3290</v>
      </c>
    </row>
    <row r="22" spans="1:19" ht="14.25" customHeight="1" x14ac:dyDescent="0.2">
      <c r="B22" s="64" t="s">
        <v>35</v>
      </c>
      <c r="C22" s="65"/>
      <c r="D22" s="37"/>
      <c r="E22" s="37"/>
      <c r="F22" s="37"/>
      <c r="G22" s="39"/>
      <c r="H22" s="39"/>
      <c r="I22" s="76">
        <f>I21*50%</f>
        <v>1645</v>
      </c>
      <c r="J22" s="77"/>
      <c r="K22" s="77"/>
      <c r="L22" s="78"/>
      <c r="M22" s="78"/>
      <c r="N22" s="76">
        <f>N21*50%</f>
        <v>1645</v>
      </c>
      <c r="O22" s="77"/>
      <c r="P22" s="77"/>
      <c r="Q22" s="78"/>
      <c r="R22" s="78"/>
      <c r="S22" s="76">
        <f>S21*50%</f>
        <v>1645</v>
      </c>
    </row>
    <row r="23" spans="1:19" ht="14.25" customHeight="1" x14ac:dyDescent="0.2">
      <c r="G23" s="10"/>
      <c r="H23" s="10"/>
      <c r="I23" s="10"/>
      <c r="J23" s="10"/>
      <c r="K23" s="10"/>
      <c r="L23" s="10"/>
      <c r="M23" s="10"/>
    </row>
    <row r="24" spans="1:19" ht="14.25" customHeight="1" x14ac:dyDescent="0.2">
      <c r="C24" s="10"/>
      <c r="D24" s="10"/>
      <c r="E24" s="10"/>
      <c r="F24" s="11"/>
      <c r="G24" s="10"/>
      <c r="H24" s="10"/>
      <c r="I24" s="12"/>
      <c r="J24" s="12"/>
      <c r="K24" s="12"/>
      <c r="L24" s="13"/>
      <c r="M24" s="13"/>
      <c r="N24" s="14"/>
      <c r="O24" s="14"/>
      <c r="P24" s="14"/>
      <c r="Q24" s="14"/>
      <c r="R24" s="14"/>
      <c r="S24" s="14"/>
    </row>
    <row r="25" spans="1:19" ht="12" customHeight="1" x14ac:dyDescent="0.2">
      <c r="C25" s="10"/>
      <c r="D25" s="10"/>
      <c r="E25" s="10"/>
      <c r="F25" s="15"/>
      <c r="G25" s="15"/>
      <c r="H25" s="15"/>
      <c r="I25" s="16"/>
      <c r="J25" s="16"/>
      <c r="K25" s="16"/>
      <c r="L25" s="10"/>
      <c r="M25" s="10"/>
    </row>
    <row r="26" spans="1:19" x14ac:dyDescent="0.2">
      <c r="C26" s="10"/>
      <c r="D26" s="10"/>
      <c r="E26" s="10"/>
      <c r="F26" s="13"/>
      <c r="G26" s="10"/>
      <c r="H26" s="10"/>
      <c r="I26" s="16"/>
      <c r="J26" s="16"/>
      <c r="K26" s="16"/>
      <c r="L26" s="10"/>
      <c r="M26" s="10"/>
    </row>
    <row r="27" spans="1:19" ht="21.75" customHeight="1" x14ac:dyDescent="0.2">
      <c r="C27" s="10"/>
      <c r="D27" s="10"/>
      <c r="E27" s="10"/>
      <c r="F27" s="16"/>
      <c r="G27" s="15"/>
      <c r="H27" s="15"/>
      <c r="I27" s="16"/>
      <c r="J27" s="16"/>
      <c r="K27" s="16"/>
      <c r="L27" s="10"/>
      <c r="M27" s="10"/>
    </row>
    <row r="28" spans="1:19" ht="45.75" customHeight="1" x14ac:dyDescent="0.2">
      <c r="C28" s="10"/>
      <c r="D28" s="10"/>
      <c r="E28" s="10"/>
      <c r="G28" s="10"/>
      <c r="H28" s="10"/>
      <c r="I28" s="10"/>
      <c r="J28" s="10"/>
      <c r="K28" s="10"/>
      <c r="L28" s="10"/>
      <c r="M28" s="10"/>
    </row>
  </sheetData>
  <mergeCells count="15">
    <mergeCell ref="E2:O2"/>
    <mergeCell ref="E3:L3"/>
    <mergeCell ref="E4:M4"/>
    <mergeCell ref="A7:A8"/>
    <mergeCell ref="B16:C16"/>
    <mergeCell ref="B19:C19"/>
    <mergeCell ref="B20:C20"/>
    <mergeCell ref="M3:N3"/>
    <mergeCell ref="B7:B8"/>
    <mergeCell ref="C7:C8"/>
    <mergeCell ref="D7:D8"/>
    <mergeCell ref="B21:C21"/>
    <mergeCell ref="B18:C18"/>
    <mergeCell ref="B17:C17"/>
    <mergeCell ref="B22:C22"/>
  </mergeCells>
  <conditionalFormatting sqref="I24:K24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19685039370078741" right="0.19685039370078741" top="0.39370078740157483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2024-09-03T02:37:24Z</cp:lastPrinted>
  <dcterms:created xsi:type="dcterms:W3CDTF">2019-06-27T08:09:29Z</dcterms:created>
  <dcterms:modified xsi:type="dcterms:W3CDTF">2024-09-03T02:38:34Z</dcterms:modified>
</cp:coreProperties>
</file>