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U:\Бюджетный отдел\Ахметшина Ирина\БЮДЖЕТ 2025\Расчеты дох и ист\"/>
    </mc:Choice>
  </mc:AlternateContent>
  <bookViews>
    <workbookView xWindow="0" yWindow="0" windowWidth="28800" windowHeight="12300"/>
  </bookViews>
  <sheets>
    <sheet name="ТРАФАРЕТ" sheetId="1" r:id="rId1"/>
  </sheets>
  <definedNames>
    <definedName name="_FilterDatabase" localSheetId="0" hidden="1">ТРАФАРЕТ!$C$2:$C$21</definedName>
    <definedName name="_xlnm.Print_Area" localSheetId="0">ТРАФАРЕТ!$A$1:$S$22</definedName>
  </definedNames>
  <calcPr calcId="162913"/>
</workbook>
</file>

<file path=xl/calcChain.xml><?xml version="1.0" encoding="utf-8"?>
<calcChain xmlns="http://schemas.openxmlformats.org/spreadsheetml/2006/main">
  <c r="I20" i="1" l="1"/>
  <c r="I19" i="1"/>
  <c r="G8" i="1" l="1"/>
  <c r="L8" i="1"/>
  <c r="N8" i="1" s="1"/>
  <c r="Q8" i="1"/>
  <c r="S8" i="1" s="1"/>
  <c r="G9" i="1"/>
  <c r="I9" i="1" s="1"/>
  <c r="L9" i="1"/>
  <c r="N9" i="1" s="1"/>
  <c r="Q9" i="1"/>
  <c r="S9" i="1" s="1"/>
  <c r="G10" i="1"/>
  <c r="I10" i="1" s="1"/>
  <c r="L10" i="1"/>
  <c r="N10" i="1" s="1"/>
  <c r="Q10" i="1"/>
  <c r="S10" i="1" s="1"/>
  <c r="G11" i="1"/>
  <c r="I11" i="1" s="1"/>
  <c r="L11" i="1"/>
  <c r="N11" i="1" s="1"/>
  <c r="Q11" i="1"/>
  <c r="S11" i="1" s="1"/>
  <c r="G12" i="1"/>
  <c r="I12" i="1" s="1"/>
  <c r="L12" i="1"/>
  <c r="N12" i="1" s="1"/>
  <c r="Q12" i="1"/>
  <c r="S12" i="1" s="1"/>
  <c r="G13" i="1"/>
  <c r="I13" i="1" s="1"/>
  <c r="L13" i="1"/>
  <c r="N13" i="1" s="1"/>
  <c r="Q13" i="1"/>
  <c r="S13" i="1" s="1"/>
  <c r="G14" i="1"/>
  <c r="I14" i="1" s="1"/>
  <c r="L14" i="1"/>
  <c r="N14" i="1" s="1"/>
  <c r="Q14" i="1"/>
  <c r="S14" i="1" s="1"/>
  <c r="G15" i="1"/>
  <c r="I15" i="1" s="1"/>
  <c r="L15" i="1"/>
  <c r="N15" i="1" s="1"/>
  <c r="Q15" i="1"/>
  <c r="S15" i="1" s="1"/>
  <c r="I18" i="1"/>
  <c r="N18" i="1"/>
  <c r="S18" i="1"/>
  <c r="N19" i="1"/>
  <c r="S19" i="1"/>
  <c r="N20" i="1"/>
  <c r="S20" i="1"/>
  <c r="G6" i="1" l="1"/>
  <c r="G16" i="1" s="1"/>
  <c r="S6" i="1"/>
  <c r="S16" i="1" s="1"/>
  <c r="S21" i="1" s="1"/>
  <c r="S22" i="1" s="1"/>
  <c r="N6" i="1"/>
  <c r="N16" i="1" s="1"/>
  <c r="N21" i="1" s="1"/>
  <c r="N22" i="1" s="1"/>
  <c r="Q6" i="1"/>
  <c r="Q16" i="1" s="1"/>
  <c r="L6" i="1"/>
  <c r="L16" i="1" s="1"/>
  <c r="I8" i="1"/>
  <c r="I6" i="1" s="1"/>
  <c r="I16" i="1" s="1"/>
  <c r="I21" i="1" s="1"/>
  <c r="I22" i="1" s="1"/>
</calcChain>
</file>

<file path=xl/sharedStrings.xml><?xml version="1.0" encoding="utf-8"?>
<sst xmlns="http://schemas.openxmlformats.org/spreadsheetml/2006/main" count="94" uniqueCount="36">
  <si>
    <t>№ п/п</t>
  </si>
  <si>
    <t>Код вида доходов</t>
  </si>
  <si>
    <t>х</t>
  </si>
  <si>
    <t>среднее количество обращений за 3 года</t>
  </si>
  <si>
    <t>Итого, тыс. руб.</t>
  </si>
  <si>
    <t>Итоговый прогнозируемый объем поступлений доходов, тыс. руб.</t>
  </si>
  <si>
    <t>прогнозируемое количество обращений</t>
  </si>
  <si>
    <t>средняя сумма за 3 года, тыс. руб</t>
  </si>
  <si>
    <t xml:space="preserve"> Бумажный документ, всего</t>
  </si>
  <si>
    <t>Сумма, тыс. руб.</t>
  </si>
  <si>
    <t>корректирую-
щий показатель количества обращений</t>
  </si>
  <si>
    <t>прогнозируе-
мая сумма, тыс. руб.</t>
  </si>
  <si>
    <t>Наименование корректировочного показателя</t>
  </si>
  <si>
    <t>Прогнозируемый объем выпадающих доходов государственной пошлины от применения льгот (ст. 333.18, ст. 333.35 НК РФ)</t>
  </si>
  <si>
    <t>корректирующий показатель, тыс. руб</t>
  </si>
  <si>
    <t>32110807020018000110</t>
  </si>
  <si>
    <t>Прогнозируемый объем возвратов плательщикам излишне уплаченной государственной пошлины на основании среднегодовых данных ф. 0531468 «Справка о перечислении поступлений в бюджеты»</t>
  </si>
  <si>
    <t>Прогнозируемый объем поступлений, ошибочно уплаченных на лицевой счет администратора доходов бюджетов на основании среднегодовых данных 
ф. 0531468 «Справка о перечислении поступлений в бюджеты», и подлежащий возврату по заявлению плательщика платежа в соответствии с законодательством Российской Федерации</t>
  </si>
  <si>
    <t>Доходы, поступающие от уплаты государственной пошлины за:</t>
  </si>
  <si>
    <t>государственную регистрацию права собственности физического лица на земельный участок для ведения личного подсобного хозяйства, огородничества, садоводства, индивидуального гаражного или индивидуального жилищного строительства, либо на создаваемый или созданный на таком земельном участке объект недвижимого имущества</t>
  </si>
  <si>
    <t>государственную регистрацию прав, ограничений прав и обременений земельных участков из земель сельскохозяйственного назначения, сделок с такими земельными участками, если данные сделки подлежат государственной регистрации в соответствии с федеральным законом</t>
  </si>
  <si>
    <t>внесение изменений в записи Единого государственного реестра недвижимости о правах, об ограничениях прав и обременениях недвижимого имущества, за исключением юридически значимых действий, предусмотренных подпунктом 28.1 пункта 1 статьи 333.33 НК РФ
ДЛЯ ФИЗИЧЕСКИХ ЛИЦ</t>
  </si>
  <si>
    <t>внесение изменений в записи Единого государственного реестра недвижимости о правах, об ограничениях прав и обременениях недвижимого имущества, за исключением юридически значимых действий, предусмотренных подпунктом 28.1 пункта 1 статьи 333.33 НК РФ 
ДЛЯ ЮРИДИЧЕСКИХ ЛИЦ</t>
  </si>
  <si>
    <t>государственную регистрацию, за исключением юридически значимых действий, предусмотренных подпунктами 25 и 61 пункта 1 статьи 333.33 НК РФ, ипотеки, включая внесение в Единый государственный реестр недвижимости записи об ипотеке как обременении объекта недвижимости 
ДЛЯ ФИЗИЧЕСКИХ ЛИЦ</t>
  </si>
  <si>
    <t>государственную регистрацию, за исключением юридически значимых действий, предусмотренных подпунктами 25 и 61 пункта 1 статьи 333.33 НК РФ, ипотеки, включая внесение в Единый государственный реестр недвижимости записи об ипотеке как обременении объекта недвижимости 
ДЛЯ ЮРИДИЧЕСКИХ ЛИЦ</t>
  </si>
  <si>
    <t>Прогнозируемый объем поступления задолженности определяется на основании оценки ожидаемых результатов работы по взысканию задолженности по доходам (при наличии такой задолженности на основании данных ф. 0503169 «Сведения по дебиторской и кредиторской задолженности»)</t>
  </si>
  <si>
    <t>Наименование ИД</t>
  </si>
  <si>
    <t xml:space="preserve">Размер государствен-
ной пошлины, 2025-2027 годы, руб.
</t>
  </si>
  <si>
    <t>государственную регистрацию прав, ограничений прав и обременений объектов недвижимости, сделок с объектом недвижимости, если такие сделки подлежат государственной регистрации в соответствии с федеральным законом, за исключением юридически значимых действий, предусмотренных подпунктами 21, 22.1, 22.4, 24 - 26, 26.1, 27.2, 28 - 31, 61 и 80.1 пункта 1 статьи 333.33 НК РФ  (кадастровая стоимость имущества до 20 млн руб.) ДЛЯ ФИЗИЧЕСКИХ ЛИЦ</t>
  </si>
  <si>
    <t>за государственную регистрацию прав, ограничений прав и обременений объектов недвижимости, сделок с объектом недвижимости, если такие сделки подлежат государственной регистрации в соответствии с федеральным законом, за исключением юридически значимых действий, предусмотренных подпунктами 21, 22.1, 22.4, 24 - 26, 26.1, 27.2, 28 - 31, 61 и 80.1 пункта 1 статьи 333.33 НК РФ  (кадастровая стоимость имущества до 22 млн руб.) ДЛЯ ЮРИДИЧЕСКИХ ЛИЦ</t>
  </si>
  <si>
    <t xml:space="preserve"> 2025 год</t>
  </si>
  <si>
    <t xml:space="preserve"> 2026 год</t>
  </si>
  <si>
    <t xml:space="preserve"> 2027 год</t>
  </si>
  <si>
    <t>в т.ч. поступления в краевой бюджет (50%)</t>
  </si>
  <si>
    <t>4</t>
  </si>
  <si>
    <t>Расчет поступлений в бюджеты бюджетной системы РФ государственной пошлины за государственную регистрацию  прав, ограничений (обременений) прав на недвижимое имущество и сделок с ним на 2025-2027 г.г.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</si>
</sst>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5" x14ac:knownFonts="1">
    <font>
      <sz val="11"/>
      <color theme="1"/>
      <name val="Calibri"/>
      <family val="2"/>
      <charset val="204"/>
      <scheme val="minor"/>
    </font>
    <font>
      <sz val="8"/>
      <name val="Times New Roman"/>
      <family val="1"/>
      <charset val="204"/>
    </font>
    <font>
      <b/>
      <sz val="8"/>
      <name val="Times New Roman"/>
      <family val="1"/>
      <charset val="204"/>
    </font>
    <font>
      <b/>
      <i/>
      <sz val="8"/>
      <name val="Times New Roman"/>
      <family val="1"/>
      <charset val="204"/>
    </font>
    <font>
      <b/>
      <i/>
      <sz val="10"/>
      <name val="Times New Roman"/>
      <family val="1"/>
      <charset val="204"/>
    </font>
    <font>
      <b/>
      <sz val="9"/>
      <name val="Times New Roman"/>
      <family val="1"/>
      <charset val="204"/>
    </font>
    <font>
      <sz val="9"/>
      <name val="Times New Roman"/>
      <family val="1"/>
      <charset val="204"/>
    </font>
    <font>
      <b/>
      <sz val="10"/>
      <name val="Times New Roman"/>
      <family val="1"/>
      <charset val="204"/>
    </font>
    <font>
      <sz val="8"/>
      <color indexed="8"/>
      <name val="Times New Roman"/>
      <family val="1"/>
      <charset val="204"/>
    </font>
    <font>
      <b/>
      <sz val="8"/>
      <color indexed="8"/>
      <name val="Times New Roman"/>
      <family val="1"/>
      <charset val="204"/>
    </font>
    <font>
      <sz val="10"/>
      <name val="Times New Roman"/>
      <family val="1"/>
      <charset val="204"/>
    </font>
    <font>
      <sz val="11"/>
      <color rgb="FFFF0000"/>
      <name val="Times New Roman"/>
      <family val="1"/>
      <charset val="204"/>
    </font>
    <font>
      <sz val="10"/>
      <color rgb="FF000000"/>
      <name val="Times New Roman"/>
      <family val="1"/>
      <charset val="204"/>
    </font>
    <font>
      <sz val="10"/>
      <color theme="1"/>
      <name val="Times New Roman"/>
      <family val="1"/>
      <charset val="204"/>
    </font>
    <font>
      <b/>
      <sz val="12"/>
      <name val="Times New Roman"/>
      <family val="1"/>
      <charset val="204"/>
    </font>
  </fonts>
  <fills count="9">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rgb="FFFFFFCC"/>
        <bgColor indexed="64"/>
      </patternFill>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s>
  <cellStyleXfs count="1">
    <xf numFmtId="0" fontId="0" fillId="0" borderId="0"/>
  </cellStyleXfs>
  <cellXfs count="61">
    <xf numFmtId="0" fontId="0" fillId="0" borderId="0" xfId="0"/>
    <xf numFmtId="0" fontId="1" fillId="0" borderId="0" xfId="0" applyFont="1" applyFill="1" applyProtection="1"/>
    <xf numFmtId="0" fontId="1" fillId="0" borderId="0" xfId="0" applyFont="1" applyFill="1" applyAlignment="1" applyProtection="1">
      <alignment horizontal="center" vertical="center"/>
    </xf>
    <xf numFmtId="0" fontId="1" fillId="0" borderId="1"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2" fillId="0" borderId="1" xfId="0" applyFont="1" applyFill="1" applyBorder="1" applyAlignment="1" applyProtection="1">
      <alignment horizontal="center" vertical="center" wrapText="1"/>
    </xf>
    <xf numFmtId="0" fontId="2" fillId="0" borderId="0" xfId="0" applyFont="1" applyFill="1" applyProtection="1"/>
    <xf numFmtId="0" fontId="1" fillId="2" borderId="1" xfId="0" applyFont="1" applyFill="1" applyBorder="1" applyAlignment="1" applyProtection="1">
      <alignment horizontal="center" vertical="center" wrapText="1"/>
    </xf>
    <xf numFmtId="0" fontId="1" fillId="0" borderId="3" xfId="0" applyFont="1" applyFill="1" applyBorder="1" applyAlignment="1" applyProtection="1">
      <alignment horizontal="center" vertical="center"/>
    </xf>
    <xf numFmtId="0" fontId="1" fillId="0" borderId="0" xfId="0" applyFont="1" applyFill="1" applyBorder="1" applyProtection="1"/>
    <xf numFmtId="164" fontId="2" fillId="3" borderId="1" xfId="0" applyNumberFormat="1" applyFont="1" applyFill="1" applyBorder="1" applyAlignment="1" applyProtection="1">
      <alignment horizontal="center" vertical="center"/>
    </xf>
    <xf numFmtId="49" fontId="1" fillId="0" borderId="1" xfId="0" applyNumberFormat="1" applyFont="1" applyFill="1" applyBorder="1" applyAlignment="1" applyProtection="1">
      <alignment horizontal="center" vertical="center" wrapText="1"/>
    </xf>
    <xf numFmtId="3" fontId="2" fillId="3" borderId="1" xfId="0" applyNumberFormat="1" applyFont="1" applyFill="1" applyBorder="1" applyAlignment="1" applyProtection="1">
      <alignment horizontal="center" vertical="center"/>
    </xf>
    <xf numFmtId="164" fontId="2" fillId="3" borderId="4" xfId="0" applyNumberFormat="1" applyFont="1" applyFill="1" applyBorder="1" applyAlignment="1" applyProtection="1">
      <alignment horizontal="center" vertical="center"/>
    </xf>
    <xf numFmtId="3" fontId="2" fillId="3" borderId="5" xfId="0" applyNumberFormat="1" applyFont="1" applyFill="1" applyBorder="1" applyAlignment="1" applyProtection="1">
      <alignment horizontal="center" vertical="center"/>
    </xf>
    <xf numFmtId="164" fontId="2" fillId="3" borderId="5" xfId="0" applyNumberFormat="1"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1" fillId="0" borderId="1" xfId="0" applyFont="1" applyFill="1" applyBorder="1" applyProtection="1"/>
    <xf numFmtId="0" fontId="2" fillId="0" borderId="1" xfId="0" applyFont="1" applyFill="1" applyBorder="1" applyAlignment="1" applyProtection="1">
      <alignment horizontal="center" vertical="center"/>
    </xf>
    <xf numFmtId="3" fontId="2" fillId="3" borderId="1" xfId="0" applyNumberFormat="1" applyFont="1" applyFill="1" applyBorder="1" applyAlignment="1" applyProtection="1">
      <alignment horizontal="center" vertical="center" wrapText="1"/>
    </xf>
    <xf numFmtId="164" fontId="2" fillId="3" borderId="1" xfId="0" applyNumberFormat="1" applyFont="1" applyFill="1" applyBorder="1" applyAlignment="1" applyProtection="1">
      <alignment horizontal="center" vertical="center" wrapText="1"/>
    </xf>
    <xf numFmtId="3" fontId="3" fillId="3" borderId="1" xfId="0" applyNumberFormat="1" applyFont="1" applyFill="1" applyBorder="1" applyAlignment="1" applyProtection="1">
      <alignment vertical="center" wrapText="1"/>
    </xf>
    <xf numFmtId="0" fontId="3" fillId="3" borderId="1" xfId="0" applyFont="1" applyFill="1" applyBorder="1" applyAlignment="1" applyProtection="1">
      <alignment vertical="center" wrapText="1"/>
    </xf>
    <xf numFmtId="3" fontId="8" fillId="5" borderId="7" xfId="0" applyNumberFormat="1" applyFont="1" applyFill="1" applyBorder="1" applyAlignment="1" applyProtection="1">
      <alignment horizontal="center" vertical="center" wrapText="1"/>
    </xf>
    <xf numFmtId="164" fontId="8" fillId="6" borderId="7" xfId="0" applyNumberFormat="1" applyFont="1" applyFill="1" applyBorder="1" applyAlignment="1" applyProtection="1">
      <alignment horizontal="center" vertical="center" wrapText="1"/>
    </xf>
    <xf numFmtId="0" fontId="1" fillId="7" borderId="3" xfId="0" applyFont="1" applyFill="1" applyBorder="1" applyAlignment="1" applyProtection="1">
      <alignment horizontal="center" vertical="center"/>
    </xf>
    <xf numFmtId="164" fontId="1" fillId="0" borderId="3" xfId="0" applyNumberFormat="1" applyFont="1" applyFill="1" applyBorder="1" applyAlignment="1" applyProtection="1">
      <alignment horizontal="center" vertical="center"/>
      <protection locked="0"/>
    </xf>
    <xf numFmtId="164" fontId="2" fillId="6" borderId="1" xfId="0" applyNumberFormat="1" applyFont="1" applyFill="1" applyBorder="1" applyAlignment="1" applyProtection="1">
      <alignment horizontal="center" vertical="center"/>
    </xf>
    <xf numFmtId="3" fontId="9" fillId="7" borderId="7" xfId="0" applyNumberFormat="1" applyFont="1" applyFill="1" applyBorder="1" applyAlignment="1" applyProtection="1">
      <alignment horizontal="center" vertical="center" wrapText="1"/>
    </xf>
    <xf numFmtId="164" fontId="1" fillId="7" borderId="3" xfId="0" applyNumberFormat="1" applyFont="1" applyFill="1" applyBorder="1" applyAlignment="1" applyProtection="1">
      <alignment horizontal="center" vertical="center"/>
    </xf>
    <xf numFmtId="3" fontId="2" fillId="3" borderId="4" xfId="0" applyNumberFormat="1" applyFont="1" applyFill="1" applyBorder="1" applyAlignment="1" applyProtection="1">
      <alignment horizontal="center" vertical="center"/>
    </xf>
    <xf numFmtId="0" fontId="1" fillId="8" borderId="8" xfId="0" applyFont="1" applyFill="1" applyBorder="1" applyAlignment="1" applyProtection="1">
      <alignment horizontal="center" vertical="center" wrapText="1"/>
    </xf>
    <xf numFmtId="0" fontId="4" fillId="3" borderId="2" xfId="0" applyFont="1" applyFill="1" applyBorder="1" applyAlignment="1" applyProtection="1">
      <alignment horizontal="left" vertical="center" wrapText="1"/>
    </xf>
    <xf numFmtId="0" fontId="3" fillId="3" borderId="2" xfId="0" applyFont="1" applyFill="1" applyBorder="1" applyAlignment="1" applyProtection="1">
      <alignment horizontal="left" vertical="center" wrapText="1"/>
    </xf>
    <xf numFmtId="0" fontId="1" fillId="3" borderId="9" xfId="0" applyFont="1" applyFill="1" applyBorder="1" applyAlignment="1" applyProtection="1">
      <alignment horizontal="center" vertical="center"/>
    </xf>
    <xf numFmtId="0" fontId="11" fillId="0" borderId="0" xfId="0" applyFont="1" applyFill="1" applyProtection="1"/>
    <xf numFmtId="0" fontId="12" fillId="0" borderId="1" xfId="0" applyFont="1" applyBorder="1" applyAlignment="1" applyProtection="1">
      <alignment vertical="center" wrapText="1"/>
    </xf>
    <xf numFmtId="0" fontId="13" fillId="0" borderId="1" xfId="0" applyFont="1" applyBorder="1" applyAlignment="1" applyProtection="1">
      <alignment vertical="center" wrapText="1"/>
    </xf>
    <xf numFmtId="3" fontId="1" fillId="0" borderId="7" xfId="0" applyNumberFormat="1" applyFont="1" applyFill="1" applyBorder="1" applyAlignment="1" applyProtection="1">
      <alignment horizontal="center" vertical="center" wrapText="1"/>
      <protection locked="0"/>
    </xf>
    <xf numFmtId="164" fontId="8" fillId="8" borderId="7" xfId="0" applyNumberFormat="1" applyFont="1" applyFill="1" applyBorder="1" applyAlignment="1" applyProtection="1">
      <alignment horizontal="center" vertical="center" wrapText="1"/>
      <protection locked="0"/>
    </xf>
    <xf numFmtId="0" fontId="10" fillId="7" borderId="2" xfId="0" applyFont="1" applyFill="1" applyBorder="1" applyAlignment="1" applyProtection="1">
      <alignment horizontal="left" vertical="center" wrapText="1"/>
    </xf>
    <xf numFmtId="0" fontId="1" fillId="7" borderId="1" xfId="0" applyFont="1" applyFill="1" applyBorder="1" applyAlignment="1" applyProtection="1">
      <alignment horizontal="center" vertical="center" wrapText="1"/>
    </xf>
    <xf numFmtId="164" fontId="2" fillId="0" borderId="9" xfId="0" applyNumberFormat="1" applyFont="1" applyFill="1" applyBorder="1" applyAlignment="1" applyProtection="1">
      <alignment horizontal="center" vertical="center" wrapText="1"/>
    </xf>
    <xf numFmtId="49" fontId="2" fillId="0" borderId="2" xfId="0" applyNumberFormat="1" applyFont="1" applyFill="1" applyBorder="1" applyAlignment="1" applyProtection="1">
      <alignment horizontal="center" vertical="center" wrapText="1"/>
    </xf>
    <xf numFmtId="4" fontId="2" fillId="3" borderId="1" xfId="0" applyNumberFormat="1" applyFont="1" applyFill="1" applyBorder="1" applyAlignment="1" applyProtection="1">
      <alignment horizontal="center" vertical="center"/>
    </xf>
    <xf numFmtId="49" fontId="7" fillId="8" borderId="4" xfId="0" applyNumberFormat="1" applyFont="1" applyFill="1" applyBorder="1" applyAlignment="1" applyProtection="1">
      <alignment vertical="center" wrapText="1"/>
    </xf>
    <xf numFmtId="49" fontId="7" fillId="8" borderId="3" xfId="0" applyNumberFormat="1" applyFont="1" applyFill="1" applyBorder="1" applyAlignment="1" applyProtection="1">
      <alignment vertical="center" wrapText="1"/>
    </xf>
    <xf numFmtId="0" fontId="5" fillId="4" borderId="4" xfId="0" applyFont="1" applyFill="1" applyBorder="1" applyAlignment="1" applyProtection="1">
      <alignment horizontal="center" vertical="center" wrapText="1"/>
    </xf>
    <xf numFmtId="0" fontId="5" fillId="4" borderId="6" xfId="0" applyFont="1" applyFill="1" applyBorder="1" applyAlignment="1" applyProtection="1">
      <alignment horizontal="center" vertical="center" wrapText="1"/>
    </xf>
    <xf numFmtId="0" fontId="5" fillId="4" borderId="3" xfId="0" applyFont="1" applyFill="1" applyBorder="1" applyAlignment="1" applyProtection="1">
      <alignment horizontal="center" vertical="center" wrapText="1"/>
    </xf>
    <xf numFmtId="49" fontId="1" fillId="0" borderId="2" xfId="0" applyNumberFormat="1" applyFont="1" applyFill="1" applyBorder="1" applyAlignment="1" applyProtection="1">
      <alignment horizontal="center" vertical="center" wrapText="1"/>
    </xf>
    <xf numFmtId="49" fontId="1" fillId="0" borderId="7" xfId="0" applyNumberFormat="1" applyFont="1" applyFill="1" applyBorder="1" applyAlignment="1" applyProtection="1">
      <alignment horizontal="center" vertical="center" wrapText="1"/>
    </xf>
    <xf numFmtId="164" fontId="5" fillId="3" borderId="5" xfId="0" applyNumberFormat="1" applyFont="1" applyFill="1" applyBorder="1" applyAlignment="1" applyProtection="1">
      <alignment horizontal="left" vertical="center"/>
    </xf>
    <xf numFmtId="164" fontId="5" fillId="3" borderId="9" xfId="0" applyNumberFormat="1" applyFont="1" applyFill="1" applyBorder="1" applyAlignment="1" applyProtection="1">
      <alignment horizontal="left" vertical="center"/>
    </xf>
    <xf numFmtId="164" fontId="7" fillId="8" borderId="4" xfId="0" applyNumberFormat="1" applyFont="1" applyFill="1" applyBorder="1" applyAlignment="1" applyProtection="1">
      <alignment horizontal="center" vertical="center"/>
    </xf>
    <xf numFmtId="164" fontId="7" fillId="8" borderId="3" xfId="0" applyNumberFormat="1" applyFont="1" applyFill="1" applyBorder="1" applyAlignment="1" applyProtection="1">
      <alignment horizontal="center" vertical="center"/>
    </xf>
    <xf numFmtId="0" fontId="14" fillId="0" borderId="0" xfId="0" applyFont="1" applyFill="1" applyBorder="1" applyAlignment="1" applyProtection="1">
      <alignment horizontal="center" vertical="center" wrapText="1"/>
    </xf>
    <xf numFmtId="0" fontId="1" fillId="0" borderId="2" xfId="0" applyFont="1" applyFill="1" applyBorder="1" applyAlignment="1" applyProtection="1">
      <alignment horizontal="center" vertical="center" wrapText="1"/>
    </xf>
    <xf numFmtId="0" fontId="1" fillId="0" borderId="7"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S22"/>
  <sheetViews>
    <sheetView tabSelected="1" view="pageBreakPreview" zoomScale="80" zoomScaleNormal="80" zoomScaleSheetLayoutView="80" workbookViewId="0">
      <pane xSplit="3" ySplit="5" topLeftCell="D6" activePane="bottomRight" state="frozen"/>
      <selection pane="topRight" activeCell="D1" sqref="D1"/>
      <selection pane="bottomLeft" activeCell="A10" sqref="A10"/>
      <selection pane="bottomRight" activeCell="S17" sqref="S17"/>
    </sheetView>
  </sheetViews>
  <sheetFormatPr defaultRowHeight="11.25" x14ac:dyDescent="0.2"/>
  <cols>
    <col min="1" max="1" width="19.7109375" style="1" customWidth="1"/>
    <col min="2" max="2" width="3.140625" style="2" customWidth="1"/>
    <col min="3" max="3" width="53.7109375" style="1" customWidth="1"/>
    <col min="4" max="7" width="10.85546875" style="1" customWidth="1"/>
    <col min="8" max="8" width="18.7109375" style="1" customWidth="1"/>
    <col min="9" max="12" width="10.85546875" style="1" customWidth="1"/>
    <col min="13" max="13" width="18.7109375" style="1" customWidth="1"/>
    <col min="14" max="16" width="10.85546875" style="1" customWidth="1"/>
    <col min="17" max="17" width="10.42578125" style="1" customWidth="1"/>
    <col min="18" max="18" width="18.7109375" style="1" customWidth="1"/>
    <col min="19" max="19" width="10.140625" style="1" customWidth="1"/>
    <col min="20" max="20" width="11.5703125" style="1" bestFit="1" customWidth="1"/>
    <col min="21" max="21" width="9.140625" style="1" customWidth="1"/>
    <col min="22" max="16384" width="9.140625" style="1"/>
  </cols>
  <sheetData>
    <row r="2" spans="1:19" ht="29.25" customHeight="1" x14ac:dyDescent="0.2">
      <c r="A2" s="9"/>
      <c r="B2" s="56" t="s">
        <v>35</v>
      </c>
      <c r="C2" s="56"/>
      <c r="D2" s="56"/>
      <c r="E2" s="56"/>
      <c r="F2" s="56"/>
      <c r="G2" s="56"/>
      <c r="H2" s="56"/>
      <c r="I2" s="56"/>
      <c r="J2" s="56"/>
      <c r="K2" s="56"/>
      <c r="L2" s="56"/>
      <c r="M2" s="56"/>
      <c r="N2" s="56"/>
      <c r="O2" s="56"/>
      <c r="P2" s="56"/>
      <c r="Q2" s="56"/>
      <c r="R2" s="56"/>
      <c r="S2" s="56"/>
    </row>
    <row r="3" spans="1:19" ht="12" customHeight="1" x14ac:dyDescent="0.2">
      <c r="A3" s="50" t="s">
        <v>1</v>
      </c>
      <c r="B3" s="57" t="s">
        <v>0</v>
      </c>
      <c r="C3" s="59" t="s">
        <v>26</v>
      </c>
      <c r="D3" s="59" t="s">
        <v>27</v>
      </c>
      <c r="E3" s="47" t="s">
        <v>30</v>
      </c>
      <c r="F3" s="48"/>
      <c r="G3" s="48"/>
      <c r="H3" s="48"/>
      <c r="I3" s="49"/>
      <c r="J3" s="47" t="s">
        <v>31</v>
      </c>
      <c r="K3" s="48"/>
      <c r="L3" s="48"/>
      <c r="M3" s="48"/>
      <c r="N3" s="49"/>
      <c r="O3" s="47" t="s">
        <v>32</v>
      </c>
      <c r="P3" s="48"/>
      <c r="Q3" s="48"/>
      <c r="R3" s="48"/>
      <c r="S3" s="49"/>
    </row>
    <row r="4" spans="1:19" ht="80.25" customHeight="1" x14ac:dyDescent="0.2">
      <c r="A4" s="51"/>
      <c r="B4" s="58"/>
      <c r="C4" s="60"/>
      <c r="D4" s="60"/>
      <c r="E4" s="16" t="s">
        <v>3</v>
      </c>
      <c r="F4" s="16" t="s">
        <v>10</v>
      </c>
      <c r="G4" s="16" t="s">
        <v>6</v>
      </c>
      <c r="H4" s="16" t="s">
        <v>13</v>
      </c>
      <c r="I4" s="16" t="s">
        <v>9</v>
      </c>
      <c r="J4" s="16" t="s">
        <v>3</v>
      </c>
      <c r="K4" s="16" t="s">
        <v>10</v>
      </c>
      <c r="L4" s="16" t="s">
        <v>6</v>
      </c>
      <c r="M4" s="16" t="s">
        <v>13</v>
      </c>
      <c r="N4" s="16" t="s">
        <v>9</v>
      </c>
      <c r="O4" s="16" t="s">
        <v>3</v>
      </c>
      <c r="P4" s="16" t="s">
        <v>10</v>
      </c>
      <c r="Q4" s="16" t="s">
        <v>6</v>
      </c>
      <c r="R4" s="16" t="s">
        <v>13</v>
      </c>
      <c r="S4" s="16" t="s">
        <v>9</v>
      </c>
    </row>
    <row r="5" spans="1:19" s="6" customFormat="1" ht="10.5" x14ac:dyDescent="0.15">
      <c r="A5" s="18">
        <v>1</v>
      </c>
      <c r="B5" s="5">
        <v>2</v>
      </c>
      <c r="C5" s="4">
        <v>3</v>
      </c>
      <c r="D5" s="43" t="s">
        <v>34</v>
      </c>
      <c r="E5" s="4">
        <v>5</v>
      </c>
      <c r="F5" s="4">
        <v>6</v>
      </c>
      <c r="G5" s="4">
        <v>7</v>
      </c>
      <c r="H5" s="4">
        <v>8</v>
      </c>
      <c r="I5" s="4">
        <v>9</v>
      </c>
      <c r="J5" s="4">
        <v>10</v>
      </c>
      <c r="K5" s="4">
        <v>11</v>
      </c>
      <c r="L5" s="4">
        <v>12</v>
      </c>
      <c r="M5" s="4">
        <v>13</v>
      </c>
      <c r="N5" s="4">
        <v>14</v>
      </c>
      <c r="O5" s="4">
        <v>15</v>
      </c>
      <c r="P5" s="4">
        <v>16</v>
      </c>
      <c r="Q5" s="4">
        <v>17</v>
      </c>
      <c r="R5" s="4">
        <v>18</v>
      </c>
      <c r="S5" s="4">
        <v>19</v>
      </c>
    </row>
    <row r="6" spans="1:19" ht="18" customHeight="1" x14ac:dyDescent="0.2">
      <c r="A6" s="17"/>
      <c r="B6" s="31"/>
      <c r="C6" s="32" t="s">
        <v>8</v>
      </c>
      <c r="D6" s="33"/>
      <c r="E6" s="21"/>
      <c r="F6" s="21"/>
      <c r="G6" s="19">
        <f>ROUND(SUM(G8:G15),1)</f>
        <v>14127</v>
      </c>
      <c r="H6" s="19"/>
      <c r="I6" s="20">
        <f>ROUND(SUM(I8:I15),1)</f>
        <v>43554.7</v>
      </c>
      <c r="J6" s="22"/>
      <c r="K6" s="22"/>
      <c r="L6" s="19">
        <f>ROUND(SUM(L8:L15),1)</f>
        <v>14127</v>
      </c>
      <c r="M6" s="19"/>
      <c r="N6" s="20">
        <f>ROUND(SUM(N8:N15),1)</f>
        <v>43554.7</v>
      </c>
      <c r="O6" s="22"/>
      <c r="P6" s="22"/>
      <c r="Q6" s="19">
        <f>ROUND(SUM(Q8:Q15),1)</f>
        <v>14127</v>
      </c>
      <c r="R6" s="19"/>
      <c r="S6" s="20">
        <f>ROUND(SUM(S8:S15),1)</f>
        <v>43554.7</v>
      </c>
    </row>
    <row r="7" spans="1:19" ht="33" customHeight="1" x14ac:dyDescent="0.2">
      <c r="A7" s="17"/>
      <c r="B7" s="31"/>
      <c r="C7" s="40" t="s">
        <v>18</v>
      </c>
      <c r="D7" s="41"/>
      <c r="E7" s="41" t="s">
        <v>2</v>
      </c>
      <c r="F7" s="41" t="s">
        <v>2</v>
      </c>
      <c r="G7" s="41" t="s">
        <v>2</v>
      </c>
      <c r="H7" s="41" t="s">
        <v>2</v>
      </c>
      <c r="I7" s="41" t="s">
        <v>2</v>
      </c>
      <c r="J7" s="41" t="s">
        <v>2</v>
      </c>
      <c r="K7" s="41" t="s">
        <v>2</v>
      </c>
      <c r="L7" s="41" t="s">
        <v>2</v>
      </c>
      <c r="M7" s="41" t="s">
        <v>2</v>
      </c>
      <c r="N7" s="41" t="s">
        <v>2</v>
      </c>
      <c r="O7" s="41" t="s">
        <v>2</v>
      </c>
      <c r="P7" s="41" t="s">
        <v>2</v>
      </c>
      <c r="Q7" s="41" t="s">
        <v>2</v>
      </c>
      <c r="R7" s="41" t="s">
        <v>2</v>
      </c>
      <c r="S7" s="41" t="s">
        <v>2</v>
      </c>
    </row>
    <row r="8" spans="1:19" ht="102" x14ac:dyDescent="0.2">
      <c r="A8" s="11" t="s">
        <v>15</v>
      </c>
      <c r="B8" s="7">
        <v>1</v>
      </c>
      <c r="C8" s="36" t="s">
        <v>28</v>
      </c>
      <c r="D8" s="42">
        <v>4000</v>
      </c>
      <c r="E8" s="38">
        <v>8955</v>
      </c>
      <c r="F8" s="38">
        <v>1000</v>
      </c>
      <c r="G8" s="23">
        <f t="shared" ref="G8:G15" si="0">ROUND(E8+F8,1)</f>
        <v>9955</v>
      </c>
      <c r="H8" s="39">
        <v>0</v>
      </c>
      <c r="I8" s="24">
        <f t="shared" ref="I8:I15" si="1">ROUND((G8*D8/1000*0.5)-H8,1)</f>
        <v>19910</v>
      </c>
      <c r="J8" s="38">
        <v>8955</v>
      </c>
      <c r="K8" s="38">
        <v>1000</v>
      </c>
      <c r="L8" s="23">
        <f t="shared" ref="L8:L15" si="2">ROUND(J8+K8,1)</f>
        <v>9955</v>
      </c>
      <c r="M8" s="39">
        <v>0</v>
      </c>
      <c r="N8" s="24">
        <f t="shared" ref="N8:N15" si="3">ROUND((L8*D8/1000*0.5)-M8,1)</f>
        <v>19910</v>
      </c>
      <c r="O8" s="38">
        <v>8955</v>
      </c>
      <c r="P8" s="38">
        <v>1000</v>
      </c>
      <c r="Q8" s="23">
        <f t="shared" ref="Q8:Q15" si="4">ROUND(O8+P8,1)</f>
        <v>9955</v>
      </c>
      <c r="R8" s="39">
        <v>0</v>
      </c>
      <c r="S8" s="24">
        <f t="shared" ref="S8:S15" si="5">ROUND((Q8*D8/1000*0.5)-R8,1)</f>
        <v>19910</v>
      </c>
    </row>
    <row r="9" spans="1:19" ht="114.75" x14ac:dyDescent="0.2">
      <c r="A9" s="11" t="s">
        <v>15</v>
      </c>
      <c r="B9" s="7">
        <v>2</v>
      </c>
      <c r="C9" s="36" t="s">
        <v>29</v>
      </c>
      <c r="D9" s="42">
        <v>44000</v>
      </c>
      <c r="E9" s="38">
        <v>1207</v>
      </c>
      <c r="F9" s="38">
        <v>-200</v>
      </c>
      <c r="G9" s="23">
        <f t="shared" si="0"/>
        <v>1007</v>
      </c>
      <c r="H9" s="39">
        <v>0</v>
      </c>
      <c r="I9" s="24">
        <f t="shared" si="1"/>
        <v>22154</v>
      </c>
      <c r="J9" s="38">
        <v>1207</v>
      </c>
      <c r="K9" s="38">
        <v>-200</v>
      </c>
      <c r="L9" s="23">
        <f t="shared" si="2"/>
        <v>1007</v>
      </c>
      <c r="M9" s="39">
        <v>0</v>
      </c>
      <c r="N9" s="24">
        <f t="shared" si="3"/>
        <v>22154</v>
      </c>
      <c r="O9" s="38">
        <v>1207</v>
      </c>
      <c r="P9" s="38">
        <v>-200</v>
      </c>
      <c r="Q9" s="23">
        <f t="shared" si="4"/>
        <v>1007</v>
      </c>
      <c r="R9" s="39">
        <v>0</v>
      </c>
      <c r="S9" s="24">
        <f t="shared" si="5"/>
        <v>22154</v>
      </c>
    </row>
    <row r="10" spans="1:19" ht="76.5" x14ac:dyDescent="0.2">
      <c r="A10" s="11" t="s">
        <v>15</v>
      </c>
      <c r="B10" s="7">
        <v>3</v>
      </c>
      <c r="C10" s="36" t="s">
        <v>19</v>
      </c>
      <c r="D10" s="42">
        <v>700</v>
      </c>
      <c r="E10" s="38">
        <v>2099</v>
      </c>
      <c r="F10" s="38">
        <v>-300</v>
      </c>
      <c r="G10" s="23">
        <f t="shared" si="0"/>
        <v>1799</v>
      </c>
      <c r="H10" s="39">
        <v>0</v>
      </c>
      <c r="I10" s="24">
        <f t="shared" si="1"/>
        <v>629.70000000000005</v>
      </c>
      <c r="J10" s="38">
        <v>2099</v>
      </c>
      <c r="K10" s="38">
        <v>-300</v>
      </c>
      <c r="L10" s="23">
        <f t="shared" si="2"/>
        <v>1799</v>
      </c>
      <c r="M10" s="39">
        <v>0</v>
      </c>
      <c r="N10" s="24">
        <f t="shared" si="3"/>
        <v>629.70000000000005</v>
      </c>
      <c r="O10" s="38">
        <v>2099</v>
      </c>
      <c r="P10" s="38">
        <v>-300</v>
      </c>
      <c r="Q10" s="23">
        <f t="shared" si="4"/>
        <v>1799</v>
      </c>
      <c r="R10" s="39">
        <v>0</v>
      </c>
      <c r="S10" s="24">
        <f t="shared" si="5"/>
        <v>629.70000000000005</v>
      </c>
    </row>
    <row r="11" spans="1:19" ht="76.5" x14ac:dyDescent="0.2">
      <c r="A11" s="11" t="s">
        <v>15</v>
      </c>
      <c r="B11" s="7">
        <v>4</v>
      </c>
      <c r="C11" s="36" t="s">
        <v>20</v>
      </c>
      <c r="D11" s="42">
        <v>700</v>
      </c>
      <c r="E11" s="38">
        <v>756</v>
      </c>
      <c r="F11" s="38">
        <v>-300</v>
      </c>
      <c r="G11" s="23">
        <f t="shared" si="0"/>
        <v>456</v>
      </c>
      <c r="H11" s="39">
        <v>0</v>
      </c>
      <c r="I11" s="24">
        <f t="shared" si="1"/>
        <v>159.6</v>
      </c>
      <c r="J11" s="38">
        <v>756</v>
      </c>
      <c r="K11" s="38">
        <v>-300</v>
      </c>
      <c r="L11" s="23">
        <f t="shared" si="2"/>
        <v>456</v>
      </c>
      <c r="M11" s="39">
        <v>0</v>
      </c>
      <c r="N11" s="24">
        <f t="shared" si="3"/>
        <v>159.6</v>
      </c>
      <c r="O11" s="38">
        <v>756</v>
      </c>
      <c r="P11" s="38">
        <v>-300</v>
      </c>
      <c r="Q11" s="23">
        <f t="shared" si="4"/>
        <v>456</v>
      </c>
      <c r="R11" s="39">
        <v>0</v>
      </c>
      <c r="S11" s="24">
        <f t="shared" si="5"/>
        <v>159.6</v>
      </c>
    </row>
    <row r="12" spans="1:19" ht="76.5" x14ac:dyDescent="0.2">
      <c r="A12" s="11" t="s">
        <v>15</v>
      </c>
      <c r="B12" s="7">
        <v>5</v>
      </c>
      <c r="C12" s="36" t="s">
        <v>21</v>
      </c>
      <c r="D12" s="42">
        <v>700</v>
      </c>
      <c r="E12" s="38">
        <v>554</v>
      </c>
      <c r="F12" s="38">
        <v>-100</v>
      </c>
      <c r="G12" s="23">
        <f t="shared" si="0"/>
        <v>454</v>
      </c>
      <c r="H12" s="39">
        <v>0</v>
      </c>
      <c r="I12" s="24">
        <f t="shared" si="1"/>
        <v>158.9</v>
      </c>
      <c r="J12" s="38">
        <v>554</v>
      </c>
      <c r="K12" s="38">
        <v>-100</v>
      </c>
      <c r="L12" s="23">
        <f t="shared" si="2"/>
        <v>454</v>
      </c>
      <c r="M12" s="39">
        <v>0</v>
      </c>
      <c r="N12" s="24">
        <f t="shared" si="3"/>
        <v>158.9</v>
      </c>
      <c r="O12" s="38">
        <v>554</v>
      </c>
      <c r="P12" s="38">
        <v>-100</v>
      </c>
      <c r="Q12" s="23">
        <f t="shared" si="4"/>
        <v>454</v>
      </c>
      <c r="R12" s="39">
        <v>0</v>
      </c>
      <c r="S12" s="24">
        <f t="shared" si="5"/>
        <v>158.9</v>
      </c>
    </row>
    <row r="13" spans="1:19" ht="76.5" x14ac:dyDescent="0.2">
      <c r="A13" s="11" t="s">
        <v>15</v>
      </c>
      <c r="B13" s="7">
        <v>6</v>
      </c>
      <c r="C13" s="37" t="s">
        <v>22</v>
      </c>
      <c r="D13" s="42">
        <v>2000</v>
      </c>
      <c r="E13" s="38">
        <v>123</v>
      </c>
      <c r="F13" s="38">
        <v>-100</v>
      </c>
      <c r="G13" s="23">
        <f t="shared" si="0"/>
        <v>23</v>
      </c>
      <c r="H13" s="39">
        <v>0</v>
      </c>
      <c r="I13" s="24">
        <f t="shared" si="1"/>
        <v>23</v>
      </c>
      <c r="J13" s="38">
        <v>123</v>
      </c>
      <c r="K13" s="38">
        <v>-100</v>
      </c>
      <c r="L13" s="23">
        <f t="shared" si="2"/>
        <v>23</v>
      </c>
      <c r="M13" s="39">
        <v>0</v>
      </c>
      <c r="N13" s="24">
        <f t="shared" si="3"/>
        <v>23</v>
      </c>
      <c r="O13" s="38">
        <v>123</v>
      </c>
      <c r="P13" s="38">
        <v>-100</v>
      </c>
      <c r="Q13" s="23">
        <f t="shared" si="4"/>
        <v>23</v>
      </c>
      <c r="R13" s="39">
        <v>0</v>
      </c>
      <c r="S13" s="24">
        <f t="shared" si="5"/>
        <v>23</v>
      </c>
    </row>
    <row r="14" spans="1:19" ht="76.5" x14ac:dyDescent="0.2">
      <c r="A14" s="11" t="s">
        <v>15</v>
      </c>
      <c r="B14" s="7">
        <v>7</v>
      </c>
      <c r="C14" s="37" t="s">
        <v>23</v>
      </c>
      <c r="D14" s="42">
        <v>1000</v>
      </c>
      <c r="E14" s="38">
        <v>731</v>
      </c>
      <c r="F14" s="38">
        <v>-500</v>
      </c>
      <c r="G14" s="23">
        <f t="shared" si="0"/>
        <v>231</v>
      </c>
      <c r="H14" s="39">
        <v>0</v>
      </c>
      <c r="I14" s="24">
        <f t="shared" si="1"/>
        <v>115.5</v>
      </c>
      <c r="J14" s="38">
        <v>731</v>
      </c>
      <c r="K14" s="38">
        <v>-500</v>
      </c>
      <c r="L14" s="23">
        <f t="shared" si="2"/>
        <v>231</v>
      </c>
      <c r="M14" s="39">
        <v>0</v>
      </c>
      <c r="N14" s="24">
        <f t="shared" si="3"/>
        <v>115.5</v>
      </c>
      <c r="O14" s="38">
        <v>731</v>
      </c>
      <c r="P14" s="38">
        <v>-500</v>
      </c>
      <c r="Q14" s="23">
        <f t="shared" si="4"/>
        <v>231</v>
      </c>
      <c r="R14" s="39">
        <v>0</v>
      </c>
      <c r="S14" s="24">
        <f t="shared" si="5"/>
        <v>115.5</v>
      </c>
    </row>
    <row r="15" spans="1:19" ht="76.5" x14ac:dyDescent="0.2">
      <c r="A15" s="11" t="s">
        <v>15</v>
      </c>
      <c r="B15" s="7">
        <v>8</v>
      </c>
      <c r="C15" s="37" t="s">
        <v>24</v>
      </c>
      <c r="D15" s="42">
        <v>4000</v>
      </c>
      <c r="E15" s="38">
        <v>402</v>
      </c>
      <c r="F15" s="38">
        <v>-200</v>
      </c>
      <c r="G15" s="23">
        <f t="shared" si="0"/>
        <v>202</v>
      </c>
      <c r="H15" s="39">
        <v>0</v>
      </c>
      <c r="I15" s="24">
        <f t="shared" si="1"/>
        <v>404</v>
      </c>
      <c r="J15" s="38">
        <v>402</v>
      </c>
      <c r="K15" s="38">
        <v>-200</v>
      </c>
      <c r="L15" s="23">
        <f t="shared" si="2"/>
        <v>202</v>
      </c>
      <c r="M15" s="39">
        <v>0</v>
      </c>
      <c r="N15" s="24">
        <f t="shared" si="3"/>
        <v>404</v>
      </c>
      <c r="O15" s="38">
        <v>402</v>
      </c>
      <c r="P15" s="38">
        <v>-200</v>
      </c>
      <c r="Q15" s="23">
        <f t="shared" si="4"/>
        <v>202</v>
      </c>
      <c r="R15" s="39">
        <v>0</v>
      </c>
      <c r="S15" s="24">
        <f t="shared" si="5"/>
        <v>404</v>
      </c>
    </row>
    <row r="16" spans="1:19" ht="19.5" customHeight="1" x14ac:dyDescent="0.2">
      <c r="B16" s="52" t="s">
        <v>4</v>
      </c>
      <c r="C16" s="53"/>
      <c r="D16" s="34"/>
      <c r="E16" s="14"/>
      <c r="F16" s="14"/>
      <c r="G16" s="12">
        <f>G6</f>
        <v>14127</v>
      </c>
      <c r="H16" s="30"/>
      <c r="I16" s="13">
        <f>I6</f>
        <v>43554.7</v>
      </c>
      <c r="J16" s="15"/>
      <c r="K16" s="15"/>
      <c r="L16" s="12">
        <f>L6</f>
        <v>14127</v>
      </c>
      <c r="M16" s="30"/>
      <c r="N16" s="13">
        <f>N6</f>
        <v>43554.7</v>
      </c>
      <c r="O16" s="15"/>
      <c r="P16" s="15"/>
      <c r="Q16" s="12">
        <f>Q6</f>
        <v>14127</v>
      </c>
      <c r="R16" s="12"/>
      <c r="S16" s="10">
        <f>S6</f>
        <v>43554.7</v>
      </c>
    </row>
    <row r="17" spans="1:19" ht="45" x14ac:dyDescent="0.2">
      <c r="B17" s="54" t="s">
        <v>12</v>
      </c>
      <c r="C17" s="55"/>
      <c r="D17" s="8"/>
      <c r="E17" s="3" t="s">
        <v>7</v>
      </c>
      <c r="F17" s="3" t="s">
        <v>14</v>
      </c>
      <c r="G17" s="8" t="s">
        <v>2</v>
      </c>
      <c r="H17" s="8"/>
      <c r="I17" s="3" t="s">
        <v>11</v>
      </c>
      <c r="J17" s="3" t="s">
        <v>7</v>
      </c>
      <c r="K17" s="3" t="s">
        <v>14</v>
      </c>
      <c r="L17" s="8" t="s">
        <v>2</v>
      </c>
      <c r="M17" s="8"/>
      <c r="N17" s="3" t="s">
        <v>11</v>
      </c>
      <c r="O17" s="3" t="s">
        <v>7</v>
      </c>
      <c r="P17" s="3" t="s">
        <v>14</v>
      </c>
      <c r="Q17" s="8" t="s">
        <v>2</v>
      </c>
      <c r="R17" s="8"/>
      <c r="S17" s="3" t="s">
        <v>11</v>
      </c>
    </row>
    <row r="18" spans="1:19" ht="84" customHeight="1" x14ac:dyDescent="0.2">
      <c r="B18" s="45" t="s">
        <v>25</v>
      </c>
      <c r="C18" s="46"/>
      <c r="D18" s="25"/>
      <c r="E18" s="29">
        <v>0</v>
      </c>
      <c r="F18" s="29">
        <v>0</v>
      </c>
      <c r="G18" s="25" t="s">
        <v>2</v>
      </c>
      <c r="H18" s="25"/>
      <c r="I18" s="27">
        <f>ROUND(E18+F18,1)</f>
        <v>0</v>
      </c>
      <c r="J18" s="29">
        <v>0</v>
      </c>
      <c r="K18" s="29">
        <v>0</v>
      </c>
      <c r="L18" s="25" t="s">
        <v>2</v>
      </c>
      <c r="M18" s="25"/>
      <c r="N18" s="27">
        <f>ROUND(J18+K18,1)</f>
        <v>0</v>
      </c>
      <c r="O18" s="29">
        <v>0</v>
      </c>
      <c r="P18" s="29">
        <v>0</v>
      </c>
      <c r="Q18" s="25" t="s">
        <v>2</v>
      </c>
      <c r="R18" s="25"/>
      <c r="S18" s="27">
        <f>ROUND(O18+P18,1)</f>
        <v>0</v>
      </c>
    </row>
    <row r="19" spans="1:19" ht="55.5" customHeight="1" x14ac:dyDescent="0.2">
      <c r="B19" s="45" t="s">
        <v>16</v>
      </c>
      <c r="C19" s="46"/>
      <c r="D19" s="25"/>
      <c r="E19" s="26">
        <v>1193.2</v>
      </c>
      <c r="F19" s="26">
        <v>0</v>
      </c>
      <c r="G19" s="28" t="s">
        <v>2</v>
      </c>
      <c r="H19" s="28"/>
      <c r="I19" s="27">
        <f>ROUND(E19+F19,1)</f>
        <v>1193.2</v>
      </c>
      <c r="J19" s="26">
        <v>1330.5</v>
      </c>
      <c r="K19" s="26">
        <v>0</v>
      </c>
      <c r="L19" s="28" t="s">
        <v>2</v>
      </c>
      <c r="M19" s="28"/>
      <c r="N19" s="27">
        <f>ROUND(J19+K19,1)</f>
        <v>1330.5</v>
      </c>
      <c r="O19" s="26">
        <v>1283</v>
      </c>
      <c r="P19" s="26">
        <v>0</v>
      </c>
      <c r="Q19" s="28" t="s">
        <v>2</v>
      </c>
      <c r="R19" s="28"/>
      <c r="S19" s="27">
        <f>ROUND(O19+P19,1)</f>
        <v>1283</v>
      </c>
    </row>
    <row r="20" spans="1:19" ht="100.5" customHeight="1" x14ac:dyDescent="0.25">
      <c r="A20" s="35"/>
      <c r="B20" s="45" t="s">
        <v>17</v>
      </c>
      <c r="C20" s="46"/>
      <c r="D20" s="25"/>
      <c r="E20" s="26">
        <v>1193.3</v>
      </c>
      <c r="F20" s="26">
        <v>0</v>
      </c>
      <c r="G20" s="28" t="s">
        <v>2</v>
      </c>
      <c r="H20" s="28"/>
      <c r="I20" s="27">
        <f>ROUND(E20+F20,1)</f>
        <v>1193.3</v>
      </c>
      <c r="J20" s="26">
        <v>1330.5</v>
      </c>
      <c r="K20" s="26">
        <v>0</v>
      </c>
      <c r="L20" s="28" t="s">
        <v>2</v>
      </c>
      <c r="M20" s="28"/>
      <c r="N20" s="27">
        <f>ROUND(J20+K20,1)</f>
        <v>1330.5</v>
      </c>
      <c r="O20" s="26">
        <v>1283</v>
      </c>
      <c r="P20" s="26">
        <v>0</v>
      </c>
      <c r="Q20" s="28" t="s">
        <v>2</v>
      </c>
      <c r="R20" s="28"/>
      <c r="S20" s="27">
        <f>ROUND(O20+P20,1)</f>
        <v>1283</v>
      </c>
    </row>
    <row r="21" spans="1:19" ht="32.25" customHeight="1" x14ac:dyDescent="0.2">
      <c r="B21" s="45" t="s">
        <v>5</v>
      </c>
      <c r="C21" s="46"/>
      <c r="D21" s="25"/>
      <c r="E21" s="25" t="s">
        <v>2</v>
      </c>
      <c r="F21" s="25" t="s">
        <v>2</v>
      </c>
      <c r="G21" s="28" t="s">
        <v>2</v>
      </c>
      <c r="H21" s="28"/>
      <c r="I21" s="10">
        <f>ROUND(I16+I18-I19+I20,1)</f>
        <v>43554.8</v>
      </c>
      <c r="J21" s="25" t="s">
        <v>2</v>
      </c>
      <c r="K21" s="25" t="s">
        <v>2</v>
      </c>
      <c r="L21" s="28" t="s">
        <v>2</v>
      </c>
      <c r="M21" s="28"/>
      <c r="N21" s="10">
        <f>ROUND(N16+N18-N19+N20,1)</f>
        <v>43554.7</v>
      </c>
      <c r="O21" s="25" t="s">
        <v>2</v>
      </c>
      <c r="P21" s="25" t="s">
        <v>2</v>
      </c>
      <c r="Q21" s="28" t="s">
        <v>2</v>
      </c>
      <c r="R21" s="28"/>
      <c r="S21" s="10">
        <f>ROUND(S16+S18-S19+S20,1)</f>
        <v>43554.7</v>
      </c>
    </row>
    <row r="22" spans="1:19" ht="12.75" x14ac:dyDescent="0.2">
      <c r="B22" s="45" t="s">
        <v>33</v>
      </c>
      <c r="C22" s="46"/>
      <c r="D22" s="25"/>
      <c r="E22" s="25"/>
      <c r="F22" s="25"/>
      <c r="G22" s="28"/>
      <c r="H22" s="28"/>
      <c r="I22" s="44">
        <f>I21*50%</f>
        <v>21777.4</v>
      </c>
      <c r="J22" s="25"/>
      <c r="K22" s="25"/>
      <c r="L22" s="28"/>
      <c r="M22" s="28"/>
      <c r="N22" s="44">
        <f>N21*50%</f>
        <v>21777.35</v>
      </c>
      <c r="O22" s="25"/>
      <c r="P22" s="25"/>
      <c r="Q22" s="28"/>
      <c r="R22" s="28"/>
      <c r="S22" s="44">
        <f>S21*50%</f>
        <v>21777.35</v>
      </c>
    </row>
  </sheetData>
  <mergeCells count="15">
    <mergeCell ref="B2:S2"/>
    <mergeCell ref="B3:B4"/>
    <mergeCell ref="C3:C4"/>
    <mergeCell ref="D3:D4"/>
    <mergeCell ref="B22:C22"/>
    <mergeCell ref="E3:I3"/>
    <mergeCell ref="J3:N3"/>
    <mergeCell ref="O3:S3"/>
    <mergeCell ref="A3:A4"/>
    <mergeCell ref="B16:C16"/>
    <mergeCell ref="B19:C19"/>
    <mergeCell ref="B20:C20"/>
    <mergeCell ref="B21:C21"/>
    <mergeCell ref="B18:C18"/>
    <mergeCell ref="B17:C17"/>
  </mergeCells>
  <printOptions horizontalCentered="1"/>
  <pageMargins left="0.39370078740157483" right="0.39370078740157483" top="0.59055118110236227" bottom="0.39370078740157483" header="0.31496062992125984" footer="0.31496062992125984"/>
  <pageSetup paperSize="9" scale="4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ТРАФАРЕТ</vt:lpstr>
      <vt:lpstr>ТРАФАРЕТ!Область_печати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Ахметшина Ирина Викторовна</cp:lastModifiedBy>
  <cp:lastPrinted>2024-09-03T02:41:14Z</cp:lastPrinted>
  <dcterms:created xsi:type="dcterms:W3CDTF">2019-06-27T08:09:29Z</dcterms:created>
  <dcterms:modified xsi:type="dcterms:W3CDTF">2024-09-03T02:44:38Z</dcterms:modified>
</cp:coreProperties>
</file>