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\Расчеты дох и ист\"/>
    </mc:Choice>
  </mc:AlternateContent>
  <bookViews>
    <workbookView xWindow="0" yWindow="0" windowWidth="28800" windowHeight="12000"/>
  </bookViews>
  <sheets>
    <sheet name="ТРАФАРЕТ" sheetId="1" r:id="rId1"/>
  </sheets>
  <definedNames>
    <definedName name="_FilterDatabase" localSheetId="0" hidden="1">ТРАФАРЕТ!$C$2:$C$25</definedName>
    <definedName name="_xlnm.Print_Area" localSheetId="0">ТРАФАРЕТ!$A$1:$P$19</definedName>
  </definedNames>
  <calcPr calcId="162913"/>
</workbook>
</file>

<file path=xl/calcChain.xml><?xml version="1.0" encoding="utf-8"?>
<calcChain xmlns="http://schemas.openxmlformats.org/spreadsheetml/2006/main">
  <c r="G12" i="1" l="1"/>
  <c r="H12" i="1" s="1"/>
  <c r="K12" i="1"/>
  <c r="L12" i="1" s="1"/>
  <c r="O12" i="1"/>
  <c r="P12" i="1" s="1"/>
  <c r="G13" i="1"/>
  <c r="H13" i="1" s="1"/>
  <c r="K13" i="1"/>
  <c r="L13" i="1" s="1"/>
  <c r="O13" i="1"/>
  <c r="P13" i="1" s="1"/>
  <c r="H16" i="1"/>
  <c r="L16" i="1"/>
  <c r="P16" i="1"/>
  <c r="H17" i="1"/>
  <c r="L17" i="1"/>
  <c r="P17" i="1"/>
  <c r="H18" i="1"/>
  <c r="L18" i="1"/>
  <c r="P18" i="1"/>
  <c r="L10" i="1" l="1"/>
  <c r="L14" i="1" s="1"/>
  <c r="L19" i="1" s="1"/>
  <c r="K10" i="1"/>
  <c r="K14" i="1" s="1"/>
  <c r="H10" i="1"/>
  <c r="H14" i="1" s="1"/>
  <c r="H19" i="1" s="1"/>
  <c r="P10" i="1"/>
  <c r="P14" i="1" s="1"/>
  <c r="P19" i="1" s="1"/>
  <c r="O10" i="1"/>
  <c r="O14" i="1" s="1"/>
  <c r="G10" i="1"/>
  <c r="G14" i="1" s="1"/>
  <c r="P20" i="1" l="1"/>
  <c r="L20" i="1"/>
  <c r="H20" i="1"/>
</calcChain>
</file>

<file path=xl/sharedStrings.xml><?xml version="1.0" encoding="utf-8"?>
<sst xmlns="http://schemas.openxmlformats.org/spreadsheetml/2006/main" count="86" uniqueCount="33">
  <si>
    <t>№ п/п</t>
  </si>
  <si>
    <t>Код вида доходов</t>
  </si>
  <si>
    <t>х</t>
  </si>
  <si>
    <t>среднее количество обращений за 3 года</t>
  </si>
  <si>
    <t>по состоянию на</t>
  </si>
  <si>
    <t>Итого, тыс. руб.</t>
  </si>
  <si>
    <t>Итоговый прогнозируемый объем поступлений доходов, тыс. руб.</t>
  </si>
  <si>
    <t>Размер государствен-
ной пошлины, руб.</t>
  </si>
  <si>
    <t>прогнозируемое количество обращений</t>
  </si>
  <si>
    <t>средняя сумма за 3 года, тыс. руб</t>
  </si>
  <si>
    <t xml:space="preserve"> Бумажный документ, всего</t>
  </si>
  <si>
    <t>Сумма, тыс. руб.</t>
  </si>
  <si>
    <t>корректирую-
щий показатель количества обращений</t>
  </si>
  <si>
    <t>прогнозируе-
мая сумма, тыс. руб.</t>
  </si>
  <si>
    <t>Наименование корректировочного показателя</t>
  </si>
  <si>
    <t>корректирующий показатель, тыс. руб</t>
  </si>
  <si>
    <t>Прогнозируемый объем возвратов плательщикам излишне уплаченной государственной пошлины на основании среднегодовых данных ф. 0531468 «Справка о перечислении поступлений в бюджеты»</t>
  </si>
  <si>
    <t>Прогнозируемый объем поступлений, ошибочно уплаченных на лицевой счет администратора доходов бюджетов на основании среднегодовых данных 
ф. 0531468 «Справка о перечислении поступлений в бюджеты», и подлежащий возврату по заявлению плательщика платежа в соответствии с законодательством Российской Федерации</t>
  </si>
  <si>
    <t>Доходы, поступающие от уплаты государственной пошлины за:</t>
  </si>
  <si>
    <t>Прогнозируемый объем поступления задолженности определяется на основании оценки ожидаемых результатов работы по взысканию задолженности по доходам (при наличии такой задолженности на основании данных ф. 0503169 «Сведения по дебиторской и кредиторской задолженности»)</t>
  </si>
  <si>
    <t>Наименование ИД</t>
  </si>
  <si>
    <t>32110807570018000110</t>
  </si>
  <si>
    <t xml:space="preserve">Расчет поступлений в федеральный бюджет государственной пошлины за ускоренную процедуру регистрации прав, ограничений (обременений) прав на недвижимое имущество и сделок с ним, </t>
  </si>
  <si>
    <t>администрируемой Росреестром по КБК 321 1 08 07570 01 8000 110 на</t>
  </si>
  <si>
    <t>государственную регистрацию прав, ограничений прав и обременений объектов недвижимости, сделок с объектом недвижимости, если такие сделки подлежат государственной регистрации в соответствии с федеральным законом, за исключением юридически значимых действий, предусмотренных подпунктами 21, 22.1, 22.4, 24 - 26, 26.1, 27.2, 28 - 31, 61 и 80.1 пункта 1 статьи 333.33 НК РФ ДЛЯ ФИЗИЧЕСКИХ ЛИЦ ДЛЯ ФИЗИЧЕСКИХ ЛИЦ</t>
  </si>
  <si>
    <t>государственную регистрацию прав, ограничений прав и обременений объектов недвижимости, сделок с объектом недвижимости, если такие сделки подлежат государственной регистрации в соответствии с федеральным законом, за исключением юридически значимых действий, предусмотренных подпунктами 21, 22.1, 22.4, 24 - 26, 26.1, 27.2, 28 - 31, 61 и 80.1 пункта 1 статьи 333.33 НК РФ ДЛЯ ЮРИДИЧЕСКИХ ЛИЦ</t>
  </si>
  <si>
    <t>Управление Росреестра по Камчатскому краю</t>
  </si>
  <si>
    <t>01 июля 2024 г.</t>
  </si>
  <si>
    <t xml:space="preserve"> 2025 год</t>
  </si>
  <si>
    <t xml:space="preserve"> 2026 год</t>
  </si>
  <si>
    <t xml:space="preserve"> 2027 год</t>
  </si>
  <si>
    <t xml:space="preserve"> 2024-2027 гг.</t>
  </si>
  <si>
    <t>в т.ч. поступления в краевой бюджет (50%)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</si>
</sst>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/>
    </xf>
    <xf numFmtId="164" fontId="1" fillId="0" borderId="0" xfId="0" applyNumberFormat="1" applyFont="1" applyFill="1" applyProtection="1"/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0" xfId="0" applyFont="1" applyFill="1" applyBorder="1" applyProtection="1"/>
    <xf numFmtId="164" fontId="1" fillId="0" borderId="0" xfId="0" applyNumberFormat="1" applyFont="1" applyFill="1" applyBorder="1" applyAlignment="1" applyProtection="1">
      <alignment horizontal="center" vertical="center"/>
    </xf>
    <xf numFmtId="4" fontId="11" fillId="0" borderId="0" xfId="0" applyNumberFormat="1" applyFont="1" applyFill="1" applyAlignment="1" applyProtection="1">
      <alignment horizontal="right" vertical="center"/>
    </xf>
    <xf numFmtId="3" fontId="1" fillId="0" borderId="0" xfId="0" applyNumberFormat="1" applyFont="1" applyFill="1" applyBorder="1" applyProtection="1"/>
    <xf numFmtId="4" fontId="1" fillId="0" borderId="0" xfId="0" applyNumberFormat="1" applyFont="1" applyFill="1" applyProtection="1"/>
    <xf numFmtId="164" fontId="1" fillId="0" borderId="0" xfId="0" applyNumberFormat="1" applyFont="1" applyFill="1" applyBorder="1" applyProtection="1"/>
    <xf numFmtId="4" fontId="1" fillId="0" borderId="0" xfId="0" applyNumberFormat="1" applyFont="1" applyFill="1" applyBorder="1" applyProtection="1"/>
    <xf numFmtId="164" fontId="2" fillId="3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/>
    </xf>
    <xf numFmtId="164" fontId="2" fillId="3" borderId="4" xfId="0" applyNumberFormat="1" applyFont="1" applyFill="1" applyBorder="1" applyAlignment="1" applyProtection="1">
      <alignment horizontal="center" vertical="center"/>
    </xf>
    <xf numFmtId="3" fontId="2" fillId="3" borderId="5" xfId="0" applyNumberFormat="1" applyFont="1" applyFill="1" applyBorder="1" applyAlignment="1" applyProtection="1">
      <alignment horizontal="center" vertical="center"/>
    </xf>
    <xf numFmtId="164" fontId="2" fillId="3" borderId="5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vertical="center" wrapText="1"/>
    </xf>
    <xf numFmtId="0" fontId="5" fillId="4" borderId="6" xfId="0" applyFont="1" applyFill="1" applyBorder="1" applyAlignment="1" applyProtection="1">
      <alignment vertical="center" wrapText="1"/>
    </xf>
    <xf numFmtId="0" fontId="5" fillId="4" borderId="3" xfId="0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3" fontId="8" fillId="5" borderId="7" xfId="0" applyNumberFormat="1" applyFont="1" applyFill="1" applyBorder="1" applyAlignment="1" applyProtection="1">
      <alignment horizontal="center" vertical="center" wrapText="1"/>
    </xf>
    <xf numFmtId="164" fontId="8" fillId="6" borderId="7" xfId="0" applyNumberFormat="1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/>
    </xf>
    <xf numFmtId="164" fontId="2" fillId="6" borderId="1" xfId="0" applyNumberFormat="1" applyFont="1" applyFill="1" applyBorder="1" applyAlignment="1" applyProtection="1">
      <alignment horizontal="center" vertical="center"/>
    </xf>
    <xf numFmtId="3" fontId="9" fillId="7" borderId="7" xfId="0" applyNumberFormat="1" applyFont="1" applyFill="1" applyBorder="1" applyAlignment="1" applyProtection="1">
      <alignment horizontal="center" vertical="center" wrapText="1"/>
    </xf>
    <xf numFmtId="164" fontId="1" fillId="7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" fillId="8" borderId="8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1" fillId="3" borderId="9" xfId="0" applyFont="1" applyFill="1" applyBorder="1" applyAlignment="1" applyProtection="1">
      <alignment horizontal="center" vertical="center"/>
    </xf>
    <xf numFmtId="0" fontId="12" fillId="0" borderId="0" xfId="0" applyFont="1" applyFill="1" applyProtection="1"/>
    <xf numFmtId="0" fontId="13" fillId="0" borderId="1" xfId="0" applyFont="1" applyBorder="1" applyAlignment="1" applyProtection="1">
      <alignment vertical="center" wrapText="1"/>
    </xf>
    <xf numFmtId="164" fontId="14" fillId="0" borderId="1" xfId="0" applyNumberFormat="1" applyFont="1" applyBorder="1" applyAlignment="1" applyProtection="1">
      <alignment horizontal="center" vertical="center" wrapText="1"/>
    </xf>
    <xf numFmtId="0" fontId="10" fillId="7" borderId="2" xfId="0" applyFont="1" applyFill="1" applyBorder="1" applyAlignment="1" applyProtection="1">
      <alignment horizontal="left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3" fontId="1" fillId="0" borderId="7" xfId="0" applyNumberFormat="1" applyFont="1" applyFill="1" applyBorder="1" applyAlignment="1" applyProtection="1">
      <alignment horizontal="center" vertical="center" wrapText="1"/>
    </xf>
    <xf numFmtId="164" fontId="1" fillId="0" borderId="3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164" fontId="5" fillId="3" borderId="5" xfId="0" applyNumberFormat="1" applyFont="1" applyFill="1" applyBorder="1" applyAlignment="1" applyProtection="1">
      <alignment horizontal="left" vertical="center"/>
    </xf>
    <xf numFmtId="164" fontId="5" fillId="3" borderId="9" xfId="0" applyNumberFormat="1" applyFont="1" applyFill="1" applyBorder="1" applyAlignment="1" applyProtection="1">
      <alignment horizontal="left" vertical="center"/>
    </xf>
    <xf numFmtId="49" fontId="7" fillId="8" borderId="4" xfId="0" applyNumberFormat="1" applyFont="1" applyFill="1" applyBorder="1" applyAlignment="1" applyProtection="1">
      <alignment vertical="center" wrapText="1"/>
    </xf>
    <xf numFmtId="49" fontId="7" fillId="8" borderId="3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164" fontId="7" fillId="8" borderId="4" xfId="0" applyNumberFormat="1" applyFont="1" applyFill="1" applyBorder="1" applyAlignment="1" applyProtection="1">
      <alignment horizontal="center" vertical="center"/>
    </xf>
    <xf numFmtId="164" fontId="7" fillId="8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Protection="1"/>
    <xf numFmtId="3" fontId="1" fillId="0" borderId="0" xfId="0" applyNumberFormat="1" applyFont="1" applyFill="1" applyBorder="1" applyProtection="1"/>
    <xf numFmtId="164" fontId="1" fillId="0" borderId="0" xfId="0" applyNumberFormat="1" applyFont="1" applyFill="1" applyBorder="1" applyProtection="1"/>
    <xf numFmtId="4" fontId="1" fillId="0" borderId="0" xfId="0" applyNumberFormat="1" applyFont="1" applyFill="1" applyBorder="1" applyProtection="1"/>
    <xf numFmtId="164" fontId="7" fillId="3" borderId="1" xfId="0" applyNumberFormat="1" applyFont="1" applyFill="1" applyBorder="1" applyAlignment="1" applyProtection="1">
      <alignment horizontal="center" vertical="center"/>
    </xf>
    <xf numFmtId="0" fontId="10" fillId="7" borderId="3" xfId="0" applyFont="1" applyFill="1" applyBorder="1" applyAlignment="1" applyProtection="1">
      <alignment horizontal="center" vertical="center"/>
    </xf>
    <xf numFmtId="3" fontId="15" fillId="7" borderId="7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6"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P25"/>
  <sheetViews>
    <sheetView tabSelected="1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1.25" x14ac:dyDescent="0.2"/>
  <cols>
    <col min="1" max="1" width="18.5703125" style="1" customWidth="1"/>
    <col min="2" max="2" width="3.140625" style="2" customWidth="1"/>
    <col min="3" max="3" width="45.5703125" style="1" customWidth="1"/>
    <col min="4" max="14" width="10.85546875" style="1" customWidth="1"/>
    <col min="15" max="15" width="10.42578125" style="1" customWidth="1"/>
    <col min="16" max="16" width="10.140625" style="1" customWidth="1"/>
    <col min="17" max="17" width="11.5703125" style="1" bestFit="1" customWidth="1"/>
    <col min="18" max="18" width="9.140625" style="1" customWidth="1"/>
    <col min="19" max="16384" width="9.140625" style="1"/>
  </cols>
  <sheetData>
    <row r="2" spans="1:16" ht="39.75" customHeight="1" x14ac:dyDescent="0.2">
      <c r="A2" s="10"/>
      <c r="B2" s="51"/>
      <c r="C2" s="51"/>
      <c r="D2" s="60" t="s">
        <v>22</v>
      </c>
      <c r="E2" s="60"/>
      <c r="F2" s="60"/>
      <c r="G2" s="60"/>
      <c r="H2" s="60"/>
      <c r="I2" s="60"/>
      <c r="J2" s="60"/>
      <c r="K2" s="60"/>
      <c r="L2" s="51"/>
      <c r="M2" s="51"/>
      <c r="N2" s="51"/>
      <c r="O2" s="51"/>
      <c r="P2" s="51"/>
    </row>
    <row r="3" spans="1:16" ht="12.75" customHeight="1" x14ac:dyDescent="0.2">
      <c r="A3" s="10"/>
      <c r="B3" s="41"/>
      <c r="C3" s="41"/>
      <c r="D3" s="60" t="s">
        <v>23</v>
      </c>
      <c r="E3" s="60"/>
      <c r="F3" s="60"/>
      <c r="G3" s="60"/>
      <c r="H3" s="60"/>
      <c r="I3" s="60"/>
      <c r="J3" s="66" t="s">
        <v>31</v>
      </c>
      <c r="K3" s="66"/>
      <c r="L3" s="41"/>
      <c r="M3" s="41"/>
      <c r="N3" s="41"/>
      <c r="O3" s="41"/>
      <c r="P3" s="41"/>
    </row>
    <row r="4" spans="1:16" ht="12" x14ac:dyDescent="0.2">
      <c r="B4" s="18"/>
      <c r="C4" s="18"/>
      <c r="D4" s="65" t="s">
        <v>26</v>
      </c>
      <c r="E4" s="65"/>
      <c r="F4" s="65"/>
      <c r="G4" s="65"/>
      <c r="H4" s="65"/>
      <c r="I4" s="18"/>
      <c r="J4" s="18"/>
      <c r="K4" s="18"/>
      <c r="L4" s="18"/>
      <c r="M4" s="18"/>
      <c r="N4" s="18"/>
      <c r="O4" s="18"/>
      <c r="P4" s="18"/>
    </row>
    <row r="5" spans="1:16" ht="12" customHeight="1" x14ac:dyDescent="0.2">
      <c r="B5" s="18"/>
      <c r="C5" s="18"/>
      <c r="D5" s="18"/>
      <c r="E5" s="65" t="s">
        <v>4</v>
      </c>
      <c r="F5" s="65"/>
      <c r="G5" s="65" t="s">
        <v>27</v>
      </c>
      <c r="H5" s="65"/>
      <c r="I5" s="18"/>
      <c r="J5" s="18"/>
      <c r="K5" s="18"/>
      <c r="L5" s="18"/>
      <c r="M5" s="18"/>
      <c r="N5" s="18"/>
      <c r="O5" s="18"/>
      <c r="P5" s="18"/>
    </row>
    <row r="6" spans="1:16" x14ac:dyDescent="0.2">
      <c r="L6" s="3"/>
      <c r="M6" s="3"/>
      <c r="N6" s="3"/>
    </row>
    <row r="7" spans="1:16" ht="12" customHeight="1" x14ac:dyDescent="0.2">
      <c r="A7" s="54" t="s">
        <v>1</v>
      </c>
      <c r="B7" s="61" t="s">
        <v>0</v>
      </c>
      <c r="C7" s="63" t="s">
        <v>20</v>
      </c>
      <c r="D7" s="63" t="s">
        <v>7</v>
      </c>
      <c r="E7" s="27"/>
      <c r="F7" s="28" t="s">
        <v>28</v>
      </c>
      <c r="G7" s="28"/>
      <c r="H7" s="29"/>
      <c r="I7" s="27"/>
      <c r="J7" s="28" t="s">
        <v>29</v>
      </c>
      <c r="K7" s="28"/>
      <c r="L7" s="29"/>
      <c r="M7" s="27"/>
      <c r="N7" s="28" t="s">
        <v>30</v>
      </c>
      <c r="O7" s="28"/>
      <c r="P7" s="29"/>
    </row>
    <row r="8" spans="1:16" ht="80.25" customHeight="1" x14ac:dyDescent="0.2">
      <c r="A8" s="55"/>
      <c r="B8" s="62"/>
      <c r="C8" s="64"/>
      <c r="D8" s="64"/>
      <c r="E8" s="24" t="s">
        <v>3</v>
      </c>
      <c r="F8" s="24" t="s">
        <v>12</v>
      </c>
      <c r="G8" s="24" t="s">
        <v>8</v>
      </c>
      <c r="H8" s="24" t="s">
        <v>11</v>
      </c>
      <c r="I8" s="24" t="s">
        <v>3</v>
      </c>
      <c r="J8" s="24" t="s">
        <v>12</v>
      </c>
      <c r="K8" s="24" t="s">
        <v>8</v>
      </c>
      <c r="L8" s="24" t="s">
        <v>11</v>
      </c>
      <c r="M8" s="24" t="s">
        <v>3</v>
      </c>
      <c r="N8" s="24" t="s">
        <v>12</v>
      </c>
      <c r="O8" s="24" t="s">
        <v>8</v>
      </c>
      <c r="P8" s="24" t="s">
        <v>11</v>
      </c>
    </row>
    <row r="9" spans="1:16" s="7" customFormat="1" ht="10.5" x14ac:dyDescent="0.15">
      <c r="A9" s="26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5">
        <v>16</v>
      </c>
    </row>
    <row r="10" spans="1:16" ht="18" customHeight="1" x14ac:dyDescent="0.2">
      <c r="A10" s="25"/>
      <c r="B10" s="42"/>
      <c r="C10" s="43" t="s">
        <v>10</v>
      </c>
      <c r="D10" s="44"/>
      <c r="E10" s="32"/>
      <c r="F10" s="32"/>
      <c r="G10" s="30">
        <f>ROUND(SUM(G12:G13),1)</f>
        <v>231</v>
      </c>
      <c r="H10" s="31">
        <f>ROUND(SUM(H12:H13),1)</f>
        <v>2084</v>
      </c>
      <c r="I10" s="33"/>
      <c r="J10" s="33"/>
      <c r="K10" s="30">
        <f>ROUND(SUM(K12:K13),1)</f>
        <v>231</v>
      </c>
      <c r="L10" s="31">
        <f>ROUND(SUM(L12:L13),1)</f>
        <v>2084</v>
      </c>
      <c r="M10" s="33"/>
      <c r="N10" s="33"/>
      <c r="O10" s="30">
        <f>ROUND(SUM(O12:O13),1)</f>
        <v>231</v>
      </c>
      <c r="P10" s="31">
        <f>ROUND(SUM(P12:P13),1)</f>
        <v>2084</v>
      </c>
    </row>
    <row r="11" spans="1:16" ht="33" customHeight="1" x14ac:dyDescent="0.2">
      <c r="A11" s="25"/>
      <c r="B11" s="42"/>
      <c r="C11" s="49" t="s">
        <v>18</v>
      </c>
      <c r="D11" s="50" t="s">
        <v>2</v>
      </c>
      <c r="E11" s="50" t="s">
        <v>2</v>
      </c>
      <c r="F11" s="50" t="s">
        <v>2</v>
      </c>
      <c r="G11" s="50" t="s">
        <v>2</v>
      </c>
      <c r="H11" s="50" t="s">
        <v>2</v>
      </c>
      <c r="I11" s="50" t="s">
        <v>2</v>
      </c>
      <c r="J11" s="50" t="s">
        <v>2</v>
      </c>
      <c r="K11" s="50" t="s">
        <v>2</v>
      </c>
      <c r="L11" s="50" t="s">
        <v>2</v>
      </c>
      <c r="M11" s="50" t="s">
        <v>2</v>
      </c>
      <c r="N11" s="50" t="s">
        <v>2</v>
      </c>
      <c r="O11" s="50" t="s">
        <v>2</v>
      </c>
      <c r="P11" s="50" t="s">
        <v>2</v>
      </c>
    </row>
    <row r="12" spans="1:16" ht="114.75" x14ac:dyDescent="0.2">
      <c r="A12" s="19" t="s">
        <v>21</v>
      </c>
      <c r="B12" s="8">
        <v>1</v>
      </c>
      <c r="C12" s="47" t="s">
        <v>24</v>
      </c>
      <c r="D12" s="34">
        <v>8000</v>
      </c>
      <c r="E12" s="52">
        <v>182</v>
      </c>
      <c r="F12" s="52">
        <v>20</v>
      </c>
      <c r="G12" s="35">
        <f t="shared" ref="G12:G13" si="0">ROUND(E12+F12,1)</f>
        <v>202</v>
      </c>
      <c r="H12" s="36">
        <f>ROUND((G12*D12/1000*0.5),1)</f>
        <v>808</v>
      </c>
      <c r="I12" s="52">
        <v>182</v>
      </c>
      <c r="J12" s="52">
        <v>20</v>
      </c>
      <c r="K12" s="35">
        <f t="shared" ref="K12:K13" si="1">ROUND(I12+J12,1)</f>
        <v>202</v>
      </c>
      <c r="L12" s="36">
        <f>ROUND((K12*D12/1000*0.5),1)</f>
        <v>808</v>
      </c>
      <c r="M12" s="52">
        <v>182</v>
      </c>
      <c r="N12" s="52">
        <v>20</v>
      </c>
      <c r="O12" s="35">
        <f t="shared" ref="O12:O13" si="2">ROUND(M12+N12,1)</f>
        <v>202</v>
      </c>
      <c r="P12" s="36">
        <f>ROUND((O12*D12/1000*0.5),1)</f>
        <v>808</v>
      </c>
    </row>
    <row r="13" spans="1:16" ht="114.75" x14ac:dyDescent="0.2">
      <c r="A13" s="19" t="s">
        <v>21</v>
      </c>
      <c r="B13" s="8">
        <v>2</v>
      </c>
      <c r="C13" s="47" t="s">
        <v>25</v>
      </c>
      <c r="D13" s="48">
        <v>88000</v>
      </c>
      <c r="E13" s="52">
        <v>24</v>
      </c>
      <c r="F13" s="52">
        <v>5</v>
      </c>
      <c r="G13" s="35">
        <f t="shared" si="0"/>
        <v>29</v>
      </c>
      <c r="H13" s="36">
        <f>ROUND((G13*D13/1000*0.5),1)</f>
        <v>1276</v>
      </c>
      <c r="I13" s="52">
        <v>24</v>
      </c>
      <c r="J13" s="52">
        <v>5</v>
      </c>
      <c r="K13" s="35">
        <f t="shared" si="1"/>
        <v>29</v>
      </c>
      <c r="L13" s="36">
        <f>ROUND((K13*D13/1000*0.5),1)</f>
        <v>1276</v>
      </c>
      <c r="M13" s="52">
        <v>24</v>
      </c>
      <c r="N13" s="52">
        <v>5</v>
      </c>
      <c r="O13" s="35">
        <f t="shared" si="2"/>
        <v>29</v>
      </c>
      <c r="P13" s="36">
        <f>ROUND((O13*D13/1000*0.5),1)</f>
        <v>1276</v>
      </c>
    </row>
    <row r="14" spans="1:16" ht="19.5" customHeight="1" x14ac:dyDescent="0.2">
      <c r="B14" s="56" t="s">
        <v>5</v>
      </c>
      <c r="C14" s="57"/>
      <c r="D14" s="45" t="s">
        <v>2</v>
      </c>
      <c r="E14" s="22"/>
      <c r="F14" s="22"/>
      <c r="G14" s="20">
        <f>G10</f>
        <v>231</v>
      </c>
      <c r="H14" s="21">
        <f>H10</f>
        <v>2084</v>
      </c>
      <c r="I14" s="23"/>
      <c r="J14" s="23"/>
      <c r="K14" s="20">
        <f>K10</f>
        <v>231</v>
      </c>
      <c r="L14" s="21">
        <f>L10</f>
        <v>2084</v>
      </c>
      <c r="M14" s="23"/>
      <c r="N14" s="23"/>
      <c r="O14" s="20">
        <f>O10</f>
        <v>231</v>
      </c>
      <c r="P14" s="17">
        <f>P10</f>
        <v>2084</v>
      </c>
    </row>
    <row r="15" spans="1:16" ht="45" x14ac:dyDescent="0.2">
      <c r="B15" s="67" t="s">
        <v>14</v>
      </c>
      <c r="C15" s="68"/>
      <c r="D15" s="9"/>
      <c r="E15" s="4" t="s">
        <v>9</v>
      </c>
      <c r="F15" s="4" t="s">
        <v>15</v>
      </c>
      <c r="G15" s="9" t="s">
        <v>2</v>
      </c>
      <c r="H15" s="4" t="s">
        <v>13</v>
      </c>
      <c r="I15" s="4" t="s">
        <v>9</v>
      </c>
      <c r="J15" s="4" t="s">
        <v>15</v>
      </c>
      <c r="K15" s="9" t="s">
        <v>2</v>
      </c>
      <c r="L15" s="4" t="s">
        <v>13</v>
      </c>
      <c r="M15" s="4" t="s">
        <v>9</v>
      </c>
      <c r="N15" s="4" t="s">
        <v>15</v>
      </c>
      <c r="O15" s="9" t="s">
        <v>2</v>
      </c>
      <c r="P15" s="4" t="s">
        <v>13</v>
      </c>
    </row>
    <row r="16" spans="1:16" ht="81.75" customHeight="1" x14ac:dyDescent="0.2">
      <c r="B16" s="58" t="s">
        <v>19</v>
      </c>
      <c r="C16" s="59"/>
      <c r="D16" s="37" t="s">
        <v>2</v>
      </c>
      <c r="E16" s="40">
        <v>0</v>
      </c>
      <c r="F16" s="40">
        <v>0</v>
      </c>
      <c r="G16" s="37" t="s">
        <v>2</v>
      </c>
      <c r="H16" s="38">
        <f>ROUND(E16+F16,1)</f>
        <v>0</v>
      </c>
      <c r="I16" s="40">
        <v>0</v>
      </c>
      <c r="J16" s="40">
        <v>0</v>
      </c>
      <c r="K16" s="37" t="s">
        <v>2</v>
      </c>
      <c r="L16" s="38">
        <f>ROUND(I16+J16,1)</f>
        <v>0</v>
      </c>
      <c r="M16" s="40">
        <v>0</v>
      </c>
      <c r="N16" s="40">
        <v>0</v>
      </c>
      <c r="O16" s="37" t="s">
        <v>2</v>
      </c>
      <c r="P16" s="38">
        <f>ROUND(M16+N16,1)</f>
        <v>0</v>
      </c>
    </row>
    <row r="17" spans="1:16" ht="55.5" customHeight="1" x14ac:dyDescent="0.2">
      <c r="B17" s="58" t="s">
        <v>16</v>
      </c>
      <c r="C17" s="59"/>
      <c r="D17" s="37" t="s">
        <v>2</v>
      </c>
      <c r="E17" s="53">
        <v>0</v>
      </c>
      <c r="F17" s="53">
        <v>23.7</v>
      </c>
      <c r="G17" s="39" t="s">
        <v>2</v>
      </c>
      <c r="H17" s="38">
        <f>ROUND(E17+F17,1)</f>
        <v>23.7</v>
      </c>
      <c r="I17" s="53">
        <v>0</v>
      </c>
      <c r="J17" s="53">
        <v>7.9</v>
      </c>
      <c r="K17" s="39" t="s">
        <v>2</v>
      </c>
      <c r="L17" s="38">
        <f>ROUND(I17+J17,1)</f>
        <v>7.9</v>
      </c>
      <c r="M17" s="53">
        <v>0</v>
      </c>
      <c r="N17" s="53">
        <v>15.8</v>
      </c>
      <c r="O17" s="39" t="s">
        <v>2</v>
      </c>
      <c r="P17" s="38">
        <f>ROUND(M17+N17,1)</f>
        <v>15.8</v>
      </c>
    </row>
    <row r="18" spans="1:16" ht="96.75" customHeight="1" x14ac:dyDescent="0.25">
      <c r="A18" s="46"/>
      <c r="B18" s="58" t="s">
        <v>17</v>
      </c>
      <c r="C18" s="59"/>
      <c r="D18" s="37" t="s">
        <v>2</v>
      </c>
      <c r="E18" s="53">
        <v>0</v>
      </c>
      <c r="F18" s="53">
        <v>23.7</v>
      </c>
      <c r="G18" s="39" t="s">
        <v>2</v>
      </c>
      <c r="H18" s="38">
        <f>ROUND(E18+F18,1)</f>
        <v>23.7</v>
      </c>
      <c r="I18" s="53">
        <v>0</v>
      </c>
      <c r="J18" s="53">
        <v>7.9</v>
      </c>
      <c r="K18" s="39" t="s">
        <v>2</v>
      </c>
      <c r="L18" s="38">
        <f>ROUND(I18+J18,1)</f>
        <v>7.9</v>
      </c>
      <c r="M18" s="53">
        <v>0</v>
      </c>
      <c r="N18" s="53">
        <v>15.8</v>
      </c>
      <c r="O18" s="39" t="s">
        <v>2</v>
      </c>
      <c r="P18" s="38">
        <f>ROUND(M18+N18,1)</f>
        <v>15.8</v>
      </c>
    </row>
    <row r="19" spans="1:16" ht="28.5" customHeight="1" x14ac:dyDescent="0.2">
      <c r="B19" s="58" t="s">
        <v>6</v>
      </c>
      <c r="C19" s="59"/>
      <c r="D19" s="37" t="s">
        <v>2</v>
      </c>
      <c r="E19" s="37" t="s">
        <v>2</v>
      </c>
      <c r="F19" s="37" t="s">
        <v>2</v>
      </c>
      <c r="G19" s="39" t="s">
        <v>2</v>
      </c>
      <c r="H19" s="17">
        <f>ROUND(H14+H16-H17+H18,1)</f>
        <v>2084</v>
      </c>
      <c r="I19" s="37" t="s">
        <v>2</v>
      </c>
      <c r="J19" s="37" t="s">
        <v>2</v>
      </c>
      <c r="K19" s="39" t="s">
        <v>2</v>
      </c>
      <c r="L19" s="17">
        <f>ROUND(L14+L16-L17+L18,1)</f>
        <v>2084</v>
      </c>
      <c r="M19" s="37" t="s">
        <v>2</v>
      </c>
      <c r="N19" s="37" t="s">
        <v>2</v>
      </c>
      <c r="O19" s="39" t="s">
        <v>2</v>
      </c>
      <c r="P19" s="17">
        <f>ROUND(P14+P16-P17+P18,1)</f>
        <v>2084</v>
      </c>
    </row>
    <row r="20" spans="1:16" ht="12.75" x14ac:dyDescent="0.2">
      <c r="B20" s="58" t="s">
        <v>32</v>
      </c>
      <c r="C20" s="59"/>
      <c r="D20" s="37"/>
      <c r="E20" s="37"/>
      <c r="F20" s="37"/>
      <c r="G20" s="39"/>
      <c r="H20" s="73">
        <f>H19*50%</f>
        <v>1042</v>
      </c>
      <c r="I20" s="74"/>
      <c r="J20" s="74"/>
      <c r="K20" s="75"/>
      <c r="L20" s="73">
        <f>H19*50%</f>
        <v>1042</v>
      </c>
      <c r="M20" s="74"/>
      <c r="N20" s="74"/>
      <c r="O20" s="75"/>
      <c r="P20" s="73">
        <f>H19*50%</f>
        <v>1042</v>
      </c>
    </row>
    <row r="21" spans="1:16" ht="8.25" customHeight="1" x14ac:dyDescent="0.2">
      <c r="E21" s="11"/>
      <c r="F21" s="11"/>
      <c r="G21" s="10"/>
      <c r="H21" s="12"/>
      <c r="I21" s="12"/>
      <c r="J21" s="12"/>
      <c r="K21" s="13"/>
      <c r="L21" s="14"/>
      <c r="M21" s="14"/>
      <c r="N21" s="14"/>
      <c r="O21" s="14"/>
      <c r="P21" s="14"/>
    </row>
    <row r="22" spans="1:16" ht="12" customHeight="1" x14ac:dyDescent="0.2">
      <c r="C22" s="71"/>
      <c r="D22" s="71"/>
      <c r="E22" s="15"/>
      <c r="F22" s="15"/>
      <c r="G22" s="15"/>
      <c r="H22" s="16"/>
      <c r="I22" s="16"/>
      <c r="J22" s="16"/>
      <c r="K22" s="10"/>
    </row>
    <row r="23" spans="1:16" x14ac:dyDescent="0.2">
      <c r="C23" s="70"/>
      <c r="D23" s="70"/>
      <c r="E23" s="13"/>
      <c r="F23" s="13"/>
      <c r="G23" s="10"/>
      <c r="H23" s="16"/>
      <c r="I23" s="16"/>
      <c r="J23" s="16"/>
      <c r="K23" s="10"/>
    </row>
    <row r="24" spans="1:16" ht="21.75" customHeight="1" x14ac:dyDescent="0.2">
      <c r="C24" s="72"/>
      <c r="D24" s="72"/>
      <c r="E24" s="16"/>
      <c r="F24" s="16"/>
      <c r="G24" s="15"/>
      <c r="H24" s="16"/>
      <c r="I24" s="16"/>
      <c r="J24" s="16"/>
      <c r="K24" s="10"/>
    </row>
    <row r="25" spans="1:16" ht="45.75" customHeight="1" x14ac:dyDescent="0.2">
      <c r="C25" s="69"/>
      <c r="D25" s="69"/>
      <c r="G25" s="10"/>
      <c r="H25" s="10"/>
      <c r="I25" s="10"/>
      <c r="J25" s="10"/>
      <c r="K25" s="10"/>
    </row>
  </sheetData>
  <mergeCells count="17">
    <mergeCell ref="B7:B8"/>
    <mergeCell ref="C7:C8"/>
    <mergeCell ref="D7:D8"/>
    <mergeCell ref="D4:H4"/>
    <mergeCell ref="B19:C19"/>
    <mergeCell ref="B16:C16"/>
    <mergeCell ref="B15:C15"/>
    <mergeCell ref="B20:C20"/>
    <mergeCell ref="G5:H5"/>
    <mergeCell ref="E5:F5"/>
    <mergeCell ref="A7:A8"/>
    <mergeCell ref="B14:C14"/>
    <mergeCell ref="B17:C17"/>
    <mergeCell ref="B18:C18"/>
    <mergeCell ref="D2:K2"/>
    <mergeCell ref="D3:I3"/>
    <mergeCell ref="J3:K3"/>
  </mergeCells>
  <conditionalFormatting sqref="I21:J21">
    <cfRule type="expression" dxfId="5" priority="4" stopIfTrue="1">
      <formula>HasError()</formula>
    </cfRule>
    <cfRule type="expression" dxfId="4" priority="5" stopIfTrue="1">
      <formula>LockedByCondition()</formula>
    </cfRule>
    <cfRule type="expression" dxfId="3" priority="6" stopIfTrue="1">
      <formula>Locked()</formula>
    </cfRule>
  </conditionalFormatting>
  <conditionalFormatting sqref="H21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printOptions horizontalCentered="1"/>
  <pageMargins left="0.39370078740157483" right="0.39370078740157483" top="0.59055118110236227" bottom="0.3937007874015748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ТРАФАРЕТ!Область_печати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Ахметшина Ирина Викторовна</cp:lastModifiedBy>
  <cp:lastPrinted>2024-09-03T02:58:14Z</cp:lastPrinted>
  <dcterms:created xsi:type="dcterms:W3CDTF">2019-06-27T08:09:29Z</dcterms:created>
  <dcterms:modified xsi:type="dcterms:W3CDTF">2024-09-03T02:58:26Z</dcterms:modified>
</cp:coreProperties>
</file>