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Учреждения!$25:$26</definedName>
    <definedName name="_xlnm.Print_Area" localSheetId="1">'Муниципальные районы'!$A$1:$P$12</definedName>
    <definedName name="_xlnm.Print_Area" localSheetId="0">Учреждения!$A$1:$E$57</definedName>
  </definedNames>
  <calcPr calcId="145621" refMode="R1C1"/>
</workbook>
</file>

<file path=xl/calcChain.xml><?xml version="1.0" encoding="utf-8"?>
<calcChain xmlns="http://schemas.openxmlformats.org/spreadsheetml/2006/main">
  <c r="E23" i="1" l="1"/>
  <c r="E8" i="1" s="1"/>
  <c r="B10" i="2"/>
  <c r="E9" i="1" l="1"/>
  <c r="E22" i="1"/>
  <c r="E13" i="1"/>
  <c r="E14" i="1"/>
  <c r="E20" i="1"/>
  <c r="E11" i="1"/>
  <c r="E10" i="1"/>
  <c r="E12" i="1"/>
  <c r="E19" i="1"/>
  <c r="E18" i="1"/>
  <c r="E17" i="1"/>
  <c r="E15" i="1" l="1"/>
  <c r="E16" i="1"/>
  <c r="E21" i="1"/>
  <c r="A2" i="2" l="1"/>
  <c r="B2" i="2" s="1"/>
  <c r="C2" i="2" s="1"/>
  <c r="A1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<sst xmlns="http://schemas.openxmlformats.org/spreadsheetml/2006/main" count="81" uniqueCount="80">
  <si>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</si>
  <si>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</si>
  <si>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</si>
  <si>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</si>
  <si>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</si>
  <si>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</si>
  <si>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</si>
  <si>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</si>
  <si>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</si>
  <si>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</si>
  <si>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</si>
  <si>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</si>
  <si>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</si>
  <si>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</si>
  <si>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</si>
  <si>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</si>
  <si>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</si>
  <si>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</si>
  <si>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</si>
  <si>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</si>
  <si>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</si>
  <si>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</si>
  <si>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</si>
  <si>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</si>
  <si>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</si>
  <si>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</si>
  <si>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</si>
  <si>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</si>
  <si>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</si>
  <si>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</si>
  <si>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</si>
  <si>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</si>
  <si>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</si>
  <si>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</si>
  <si>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</si>
  <si>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</si>
  <si>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19.02.2015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</si>
  <si>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</si>
  <si>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</si>
  <si>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</si>
  <si>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</si>
  <si>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</si>
  <si>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</si>
  <si>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</si>
  <si>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</si>
  <si>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</si>
  <si>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</si>
  <si>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</si>
  <si>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</si>
  <si>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</si>
  <si>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</si>
  <si>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</si>
  <si>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</si>
  <si>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</si>
  <si>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</si>
  <si>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</si>
  <si>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</si>
  <si>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</si>
  <si>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</si>
  <si>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</si>
  <si>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</si>
  <si>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</si>
  <si>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</si>
  <si>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</si>
  <si>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</si>
  <si>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</si>
  <si>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13.02.2015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</si>
  <si>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</si>
  <si>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</si>
  <si>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</si>
  <si>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</si>
  <si>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</si>
  <si>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>Единая субвенция бюджетам субъектов Российской Федерации</t>
  </si>
  <si>
    <t>Субвенции бюджетам субъектов Российской Федерации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</si>
  <si>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 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</si>
  <si>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 xml:space="preserve"> 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</si>
  <si>
    <t xml:space="preserve"> 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</si>
  <si>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 xml:space="preserve"> 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</si>
  <si>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 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</si>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</sst>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sqref="A1:E57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66</v>
      </c>
      <c r="G1" s="32" t="str">
        <f>TEXT(F1,"[$-FC19]ДД ММММ")</f>
        <v>13 февраля</v>
      </c>
      <c r="H1" s="32" t="str">
        <f>TEXT(F1,"[$-FC19]ДД.ММ.ГГГ \г")</f>
        <v>13.02.2015 г</v>
      </c>
    </row>
    <row r="2" spans="1:9" ht="15.6" x14ac:dyDescent="0.3">
      <c r="A2" s="45" t="str">
        <f>CONCATENATE("с ",G1," по ",G2,"ода")</f>
        <v>с 13 февраля по 19 февраля 2015 года</v>
      </c>
      <c r="B2" s="45"/>
      <c r="C2" s="45"/>
      <c r="D2" s="45"/>
      <c r="E2" s="45"/>
      <c r="F2" s="31" t="s">
        <v>36</v>
      </c>
      <c r="G2" s="32" t="str">
        <f>TEXT(F2,"[$-FC19]ДД ММММ ГГГ \г")</f>
        <v>19 февраля 2015 г</v>
      </c>
      <c r="H2" s="32" t="str">
        <f>TEXT(F2,"[$-FC19]ДД.ММ.ГГГ \г")</f>
        <v>19.02.2015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13.02.2015 г.</v>
      </c>
      <c r="B5" s="47"/>
      <c r="C5" s="47"/>
      <c r="D5" s="48"/>
      <c r="E5" s="8">
        <v>3373929.7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E23-E9</f>
        <v>289768.20021999994</v>
      </c>
    </row>
    <row r="9" spans="1:9" x14ac:dyDescent="0.3">
      <c r="A9" s="57" t="s">
        <v>4</v>
      </c>
      <c r="B9" s="56"/>
      <c r="C9" s="56"/>
      <c r="D9" s="56"/>
      <c r="E9" s="14">
        <f>SUM(E10:E22)</f>
        <v>493205.8</v>
      </c>
    </row>
    <row r="10" spans="1:9" ht="28.2" customHeight="1" x14ac:dyDescent="0.3">
      <c r="A10" s="57" t="s">
        <v>67</v>
      </c>
      <c r="B10" s="56"/>
      <c r="C10" s="56"/>
      <c r="D10" s="56"/>
      <c r="E10" s="14">
        <f>185.6+22</f>
        <v>207.6</v>
      </c>
    </row>
    <row r="11" spans="1:9" ht="28.2" customHeight="1" x14ac:dyDescent="0.3">
      <c r="A11" s="57" t="s">
        <v>68</v>
      </c>
      <c r="B11" s="56"/>
      <c r="C11" s="56"/>
      <c r="D11" s="56"/>
      <c r="E11" s="14">
        <f>51.6+329.9+153.6+6547.9</f>
        <v>7083</v>
      </c>
    </row>
    <row r="12" spans="1:9" ht="27.6" customHeight="1" x14ac:dyDescent="0.3">
      <c r="A12" s="57" t="s">
        <v>69</v>
      </c>
      <c r="B12" s="56"/>
      <c r="C12" s="56"/>
      <c r="D12" s="56"/>
      <c r="E12" s="14">
        <f>12.5+2466.4</f>
        <v>2478.9</v>
      </c>
    </row>
    <row r="13" spans="1:9" ht="45" customHeight="1" x14ac:dyDescent="0.3">
      <c r="A13" s="57" t="s">
        <v>70</v>
      </c>
      <c r="B13" s="56"/>
      <c r="C13" s="56"/>
      <c r="D13" s="56"/>
      <c r="E13" s="14">
        <f>587.5+3296.7</f>
        <v>3884.2</v>
      </c>
    </row>
    <row r="14" spans="1:9" ht="27" customHeight="1" x14ac:dyDescent="0.3">
      <c r="A14" s="57" t="s">
        <v>74</v>
      </c>
      <c r="B14" s="56"/>
      <c r="C14" s="56"/>
      <c r="D14" s="56"/>
      <c r="E14" s="14">
        <f>-7.6-22.8-12.8+1.5+441232.4</f>
        <v>441190.7</v>
      </c>
    </row>
    <row r="15" spans="1:9" ht="27" customHeight="1" x14ac:dyDescent="0.3">
      <c r="A15" s="57" t="s">
        <v>76</v>
      </c>
      <c r="B15" s="56"/>
      <c r="C15" s="56"/>
      <c r="D15" s="56"/>
      <c r="E15" s="14">
        <f>7115.1</f>
        <v>7115.1</v>
      </c>
    </row>
    <row r="16" spans="1:9" ht="27" customHeight="1" x14ac:dyDescent="0.3">
      <c r="A16" s="57" t="s">
        <v>75</v>
      </c>
      <c r="B16" s="56"/>
      <c r="C16" s="56"/>
      <c r="D16" s="56"/>
      <c r="E16" s="14">
        <f>1241</f>
        <v>1241</v>
      </c>
    </row>
    <row r="17" spans="1:5" ht="27" customHeight="1" x14ac:dyDescent="0.3">
      <c r="A17" s="58" t="s">
        <v>78</v>
      </c>
      <c r="B17" s="59"/>
      <c r="C17" s="59"/>
      <c r="D17" s="60"/>
      <c r="E17" s="14">
        <f>212.6</f>
        <v>212.6</v>
      </c>
    </row>
    <row r="18" spans="1:5" ht="27" customHeight="1" x14ac:dyDescent="0.3">
      <c r="A18" s="58" t="s">
        <v>77</v>
      </c>
      <c r="B18" s="59"/>
      <c r="C18" s="59"/>
      <c r="D18" s="60"/>
      <c r="E18" s="14">
        <f>125+156.2</f>
        <v>281.2</v>
      </c>
    </row>
    <row r="19" spans="1:5" ht="13.8" customHeight="1" x14ac:dyDescent="0.3">
      <c r="A19" s="57" t="s">
        <v>72</v>
      </c>
      <c r="B19" s="56"/>
      <c r="C19" s="56"/>
      <c r="D19" s="56"/>
      <c r="E19" s="14">
        <f>4.3+28.3+1464.8</f>
        <v>1497.3999999999999</v>
      </c>
    </row>
    <row r="20" spans="1:5" ht="41.4" customHeight="1" x14ac:dyDescent="0.3">
      <c r="A20" s="57" t="s">
        <v>79</v>
      </c>
      <c r="B20" s="56"/>
      <c r="C20" s="56"/>
      <c r="D20" s="56"/>
      <c r="E20" s="14">
        <f>340.3</f>
        <v>340.3</v>
      </c>
    </row>
    <row r="21" spans="1:5" ht="39.6" customHeight="1" x14ac:dyDescent="0.3">
      <c r="A21" s="57" t="s">
        <v>73</v>
      </c>
      <c r="B21" s="56"/>
      <c r="C21" s="56"/>
      <c r="D21" s="56"/>
      <c r="E21" s="14">
        <f>2656.8</f>
        <v>2656.8</v>
      </c>
    </row>
    <row r="22" spans="1:5" ht="28.2" customHeight="1" x14ac:dyDescent="0.3">
      <c r="A22" s="57" t="s">
        <v>71</v>
      </c>
      <c r="B22" s="56"/>
      <c r="C22" s="56"/>
      <c r="D22" s="56"/>
      <c r="E22" s="14">
        <f>1336.4+652.3+56.8+22473.4+498.1</f>
        <v>25017</v>
      </c>
    </row>
    <row r="23" spans="1:5" x14ac:dyDescent="0.3">
      <c r="A23" s="49" t="s">
        <v>5</v>
      </c>
      <c r="B23" s="50"/>
      <c r="C23" s="50"/>
      <c r="D23" s="50"/>
      <c r="E23" s="13">
        <f>'Муниципальные районы'!B11-Учреждения!E5+'Муниципальные районы'!B10</f>
        <v>782974.00021999993</v>
      </c>
    </row>
    <row r="24" spans="1:5" x14ac:dyDescent="0.3">
      <c r="A24" s="15"/>
      <c r="B24" s="16"/>
      <c r="C24" s="16"/>
      <c r="D24" s="6"/>
      <c r="E24" s="17"/>
    </row>
    <row r="25" spans="1:5" x14ac:dyDescent="0.3">
      <c r="A25" s="51" t="s">
        <v>14</v>
      </c>
      <c r="B25" s="53" t="s">
        <v>6</v>
      </c>
      <c r="C25" s="54" t="s">
        <v>7</v>
      </c>
      <c r="D25" s="54"/>
      <c r="E25" s="54"/>
    </row>
    <row r="26" spans="1:5" ht="82.8" x14ac:dyDescent="0.3">
      <c r="A26" s="52"/>
      <c r="B26" s="53"/>
      <c r="C26" s="18" t="s">
        <v>8</v>
      </c>
      <c r="D26" s="18" t="s">
        <v>9</v>
      </c>
      <c r="E26" s="18" t="s">
        <v>10</v>
      </c>
    </row>
    <row r="27" spans="1:5" x14ac:dyDescent="0.3">
      <c r="A27" s="21" t="s">
        <v>37</v>
      </c>
      <c r="B27" s="19">
        <v>29.78</v>
      </c>
      <c r="C27" s="19"/>
      <c r="D27" s="19"/>
      <c r="E27" s="19"/>
    </row>
    <row r="28" spans="1:5" x14ac:dyDescent="0.3">
      <c r="A28" s="21" t="s">
        <v>38</v>
      </c>
      <c r="B28" s="19">
        <v>138.41</v>
      </c>
      <c r="C28" s="19"/>
      <c r="D28" s="19"/>
      <c r="E28" s="19"/>
    </row>
    <row r="29" spans="1:5" x14ac:dyDescent="0.3">
      <c r="A29" s="21" t="s">
        <v>39</v>
      </c>
      <c r="B29" s="19">
        <v>4021.5026699999999</v>
      </c>
      <c r="C29" s="19">
        <v>560</v>
      </c>
      <c r="D29" s="19"/>
      <c r="E29" s="19"/>
    </row>
    <row r="30" spans="1:5" ht="27.6" x14ac:dyDescent="0.3">
      <c r="A30" s="21" t="s">
        <v>40</v>
      </c>
      <c r="B30" s="19">
        <v>18695.876</v>
      </c>
      <c r="C30" s="19"/>
      <c r="D30" s="19"/>
      <c r="E30" s="19"/>
    </row>
    <row r="31" spans="1:5" x14ac:dyDescent="0.3">
      <c r="A31" s="21" t="s">
        <v>41</v>
      </c>
      <c r="B31" s="19">
        <v>1284.9387099999999</v>
      </c>
      <c r="C31" s="19"/>
      <c r="D31" s="19"/>
      <c r="E31" s="19"/>
    </row>
    <row r="32" spans="1:5" ht="27.6" x14ac:dyDescent="0.3">
      <c r="A32" s="21" t="s">
        <v>42</v>
      </c>
      <c r="B32" s="19">
        <v>134575.40239999999</v>
      </c>
      <c r="C32" s="19"/>
      <c r="D32" s="19"/>
      <c r="E32" s="19"/>
    </row>
    <row r="33" spans="1:5" x14ac:dyDescent="0.3">
      <c r="A33" s="21" t="s">
        <v>43</v>
      </c>
      <c r="B33" s="19">
        <v>400</v>
      </c>
      <c r="C33" s="19"/>
      <c r="D33" s="19"/>
      <c r="E33" s="19"/>
    </row>
    <row r="34" spans="1:5" x14ac:dyDescent="0.3">
      <c r="A34" s="21" t="s">
        <v>44</v>
      </c>
      <c r="B34" s="19">
        <v>336650.31624999997</v>
      </c>
      <c r="C34" s="19"/>
      <c r="D34" s="19"/>
      <c r="E34" s="19"/>
    </row>
    <row r="35" spans="1:5" x14ac:dyDescent="0.3">
      <c r="A35" s="21" t="s">
        <v>45</v>
      </c>
      <c r="B35" s="19">
        <v>7635.8505999999998</v>
      </c>
      <c r="C35" s="19">
        <v>3300</v>
      </c>
      <c r="D35" s="19">
        <v>369.91708</v>
      </c>
      <c r="E35" s="19">
        <v>56.58</v>
      </c>
    </row>
    <row r="36" spans="1:5" x14ac:dyDescent="0.3">
      <c r="A36" s="21" t="s">
        <v>46</v>
      </c>
      <c r="B36" s="19">
        <v>32886.62038</v>
      </c>
      <c r="C36" s="19">
        <v>1820</v>
      </c>
      <c r="D36" s="19"/>
      <c r="E36" s="19">
        <v>3896.30375</v>
      </c>
    </row>
    <row r="37" spans="1:5" x14ac:dyDescent="0.3">
      <c r="A37" s="21" t="s">
        <v>47</v>
      </c>
      <c r="B37" s="19">
        <v>4663.85041</v>
      </c>
      <c r="C37" s="19">
        <v>38.82047</v>
      </c>
      <c r="D37" s="19"/>
      <c r="E37" s="19">
        <v>2703.75765</v>
      </c>
    </row>
    <row r="38" spans="1:5" x14ac:dyDescent="0.3">
      <c r="A38" s="21" t="s">
        <v>48</v>
      </c>
      <c r="B38" s="19">
        <v>196.84146000000001</v>
      </c>
      <c r="C38" s="19"/>
      <c r="D38" s="19"/>
      <c r="E38" s="19"/>
    </row>
    <row r="39" spans="1:5" ht="27.6" x14ac:dyDescent="0.3">
      <c r="A39" s="21" t="s">
        <v>49</v>
      </c>
      <c r="B39" s="19">
        <v>12381.39473</v>
      </c>
      <c r="C39" s="19">
        <v>11000</v>
      </c>
      <c r="D39" s="19"/>
      <c r="E39" s="19"/>
    </row>
    <row r="40" spans="1:5" x14ac:dyDescent="0.3">
      <c r="A40" s="21" t="s">
        <v>50</v>
      </c>
      <c r="B40" s="19">
        <v>956.53402000000006</v>
      </c>
      <c r="C40" s="19"/>
      <c r="D40" s="19"/>
      <c r="E40" s="19"/>
    </row>
    <row r="41" spans="1:5" x14ac:dyDescent="0.3">
      <c r="A41" s="21" t="s">
        <v>51</v>
      </c>
      <c r="B41" s="19">
        <v>267.18725999999998</v>
      </c>
      <c r="C41" s="19">
        <v>239.87342000000001</v>
      </c>
      <c r="D41" s="19"/>
      <c r="E41" s="19"/>
    </row>
    <row r="42" spans="1:5" x14ac:dyDescent="0.3">
      <c r="A42" s="21" t="s">
        <v>52</v>
      </c>
      <c r="B42" s="19">
        <v>1477.0403200000001</v>
      </c>
      <c r="C42" s="19">
        <v>808.87153999999998</v>
      </c>
      <c r="D42" s="19">
        <v>75.278549999999996</v>
      </c>
      <c r="E42" s="19"/>
    </row>
    <row r="43" spans="1:5" x14ac:dyDescent="0.3">
      <c r="A43" s="21" t="s">
        <v>53</v>
      </c>
      <c r="B43" s="19">
        <v>400.80525999999998</v>
      </c>
      <c r="C43" s="19"/>
      <c r="D43" s="19"/>
      <c r="E43" s="19"/>
    </row>
    <row r="44" spans="1:5" ht="27.6" x14ac:dyDescent="0.3">
      <c r="A44" s="21" t="s">
        <v>54</v>
      </c>
      <c r="B44" s="19">
        <v>374.91172999999998</v>
      </c>
      <c r="C44" s="19"/>
      <c r="D44" s="19">
        <v>1.8360000000000001E-2</v>
      </c>
      <c r="E44" s="19">
        <v>133.31236000000001</v>
      </c>
    </row>
    <row r="45" spans="1:5" x14ac:dyDescent="0.3">
      <c r="A45" s="21" t="s">
        <v>55</v>
      </c>
      <c r="B45" s="19">
        <v>346.94</v>
      </c>
      <c r="C45" s="19"/>
      <c r="D45" s="19"/>
      <c r="E45" s="19"/>
    </row>
    <row r="46" spans="1:5" x14ac:dyDescent="0.3">
      <c r="A46" s="21" t="s">
        <v>56</v>
      </c>
      <c r="B46" s="19">
        <v>32507.505860000001</v>
      </c>
      <c r="C46" s="19"/>
      <c r="D46" s="19"/>
      <c r="E46" s="19"/>
    </row>
    <row r="47" spans="1:5" x14ac:dyDescent="0.3">
      <c r="A47" s="21" t="s">
        <v>57</v>
      </c>
      <c r="B47" s="19">
        <v>5.8419999999999996</v>
      </c>
      <c r="C47" s="19"/>
      <c r="D47" s="19"/>
      <c r="E47" s="19"/>
    </row>
    <row r="48" spans="1:5" ht="27.6" x14ac:dyDescent="0.3">
      <c r="A48" s="21" t="s">
        <v>58</v>
      </c>
      <c r="B48" s="19">
        <v>5719.9063100000003</v>
      </c>
      <c r="C48" s="19"/>
      <c r="D48" s="19"/>
      <c r="E48" s="19"/>
    </row>
    <row r="49" spans="1:5" x14ac:dyDescent="0.3">
      <c r="A49" s="21" t="s">
        <v>59</v>
      </c>
      <c r="B49" s="19">
        <v>104.14776000000001</v>
      </c>
      <c r="C49" s="19"/>
      <c r="D49" s="19"/>
      <c r="E49" s="19"/>
    </row>
    <row r="50" spans="1:5" x14ac:dyDescent="0.3">
      <c r="A50" s="21" t="s">
        <v>60</v>
      </c>
      <c r="B50" s="19">
        <v>-12330.20904</v>
      </c>
      <c r="C50" s="19"/>
      <c r="D50" s="19"/>
      <c r="E50" s="19"/>
    </row>
    <row r="51" spans="1:5" x14ac:dyDescent="0.3">
      <c r="A51" s="21" t="s">
        <v>61</v>
      </c>
      <c r="B51" s="19">
        <v>2451.1707700000002</v>
      </c>
      <c r="C51" s="19">
        <v>1933.21804</v>
      </c>
      <c r="D51" s="19">
        <v>76.51388</v>
      </c>
      <c r="E51" s="19"/>
    </row>
    <row r="52" spans="1:5" x14ac:dyDescent="0.3">
      <c r="A52" s="21" t="s">
        <v>62</v>
      </c>
      <c r="B52" s="19">
        <v>802.05499999999995</v>
      </c>
      <c r="C52" s="19">
        <v>380</v>
      </c>
      <c r="D52" s="19">
        <v>383</v>
      </c>
      <c r="E52" s="19"/>
    </row>
    <row r="53" spans="1:5" x14ac:dyDescent="0.3">
      <c r="A53" s="21" t="s">
        <v>63</v>
      </c>
      <c r="B53" s="19">
        <v>162.03399999999999</v>
      </c>
      <c r="C53" s="19"/>
      <c r="D53" s="19"/>
      <c r="E53" s="19"/>
    </row>
    <row r="54" spans="1:5" x14ac:dyDescent="0.3">
      <c r="A54" s="21" t="s">
        <v>64</v>
      </c>
      <c r="B54" s="19">
        <v>157.68956</v>
      </c>
      <c r="C54" s="19"/>
      <c r="D54" s="19"/>
      <c r="E54" s="19"/>
    </row>
    <row r="55" spans="1:5" x14ac:dyDescent="0.3">
      <c r="A55" s="23" t="s">
        <v>65</v>
      </c>
      <c r="B55" s="20">
        <v>586964.34441999998</v>
      </c>
      <c r="C55" s="20">
        <v>20080.783469999998</v>
      </c>
      <c r="D55" s="20">
        <v>904.72787000000005</v>
      </c>
      <c r="E55" s="20">
        <v>6789.9537600000003</v>
      </c>
    </row>
  </sheetData>
  <mergeCells count="23">
    <mergeCell ref="A21:D21"/>
    <mergeCell ref="A14:D14"/>
    <mergeCell ref="A16:D16"/>
    <mergeCell ref="A15:D15"/>
    <mergeCell ref="A18:D18"/>
    <mergeCell ref="A17:D17"/>
    <mergeCell ref="A20:D20"/>
    <mergeCell ref="A1:E1"/>
    <mergeCell ref="A2:E2"/>
    <mergeCell ref="A5:D5"/>
    <mergeCell ref="A23:D23"/>
    <mergeCell ref="A25:A26"/>
    <mergeCell ref="B25:B26"/>
    <mergeCell ref="C25:E25"/>
    <mergeCell ref="A7:D7"/>
    <mergeCell ref="A8:D8"/>
    <mergeCell ref="A9:D9"/>
    <mergeCell ref="A10:D10"/>
    <mergeCell ref="A11:D11"/>
    <mergeCell ref="A12:D12"/>
    <mergeCell ref="A13:D13"/>
    <mergeCell ref="A22:D22"/>
    <mergeCell ref="A19:D19"/>
  </mergeCells>
  <pageMargins left="0.6" right="0.17" top="0.62" bottom="0.78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BreakPreview" topLeftCell="B3" zoomScaleNormal="100" zoomScaleSheetLayoutView="100" workbookViewId="0">
      <selection sqref="A1:P12"/>
    </sheetView>
  </sheetViews>
  <sheetFormatPr defaultRowHeight="14.4" x14ac:dyDescent="0.3"/>
  <cols>
    <col min="1" max="1" width="32.21875" customWidth="1"/>
    <col min="2" max="2" width="13.109375" customWidth="1"/>
    <col min="3" max="3" width="13.33203125" customWidth="1"/>
    <col min="4" max="4" width="13.44140625" customWidth="1"/>
    <col min="5" max="5" width="13.109375" customWidth="1"/>
    <col min="6" max="6" width="13.21875" customWidth="1"/>
    <col min="7" max="7" width="13" customWidth="1"/>
    <col min="8" max="9" width="12.88671875" customWidth="1"/>
    <col min="10" max="10" width="12.6640625" customWidth="1"/>
    <col min="11" max="11" width="9.88671875" customWidth="1"/>
    <col min="12" max="13" width="13.21875" customWidth="1"/>
    <col min="14" max="14" width="13.109375" customWidth="1"/>
    <col min="15" max="15" width="13.44140625" customWidth="1"/>
  </cols>
  <sheetData>
    <row r="1" spans="1:20" s="29" customFormat="1" ht="15.6" x14ac:dyDescent="0.3">
      <c r="A1" s="43" t="s">
        <v>36</v>
      </c>
      <c r="C1" s="30" t="s">
        <v>13</v>
      </c>
    </row>
    <row r="2" spans="1:20" x14ac:dyDescent="0.3">
      <c r="A2" s="38" t="str">
        <f>TEXT(EndData2,"[$-FC19]ДД.ММ.ГГГ")</f>
        <v>19.02.2015</v>
      </c>
      <c r="B2" s="38">
        <f>A2+1</f>
        <v>42055</v>
      </c>
      <c r="C2" s="44" t="str">
        <f>TEXT(B2,"[$-FC19]ДД.ММ.ГГГ")</f>
        <v>20.02.2015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40.799999999999997" customHeight="1" x14ac:dyDescent="0.3">
      <c r="A4" s="25" t="s">
        <v>31</v>
      </c>
      <c r="B4" s="40">
        <v>403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403</v>
      </c>
      <c r="Q4" s="27"/>
      <c r="R4" s="27"/>
      <c r="S4" s="27"/>
      <c r="T4" s="27"/>
    </row>
    <row r="5" spans="1:20" ht="93" customHeight="1" x14ac:dyDescent="0.3">
      <c r="A5" s="25" t="s">
        <v>32</v>
      </c>
      <c r="B5" s="40"/>
      <c r="C5" s="40"/>
      <c r="D5" s="40"/>
      <c r="E5" s="40"/>
      <c r="F5" s="40"/>
      <c r="G5" s="40"/>
      <c r="H5" s="40"/>
      <c r="I5" s="40">
        <v>12</v>
      </c>
      <c r="J5" s="40"/>
      <c r="K5" s="40"/>
      <c r="L5" s="40"/>
      <c r="M5" s="40"/>
      <c r="N5" s="40"/>
      <c r="O5" s="40"/>
      <c r="P5" s="26">
        <v>12</v>
      </c>
      <c r="Q5" s="27"/>
      <c r="R5" s="27"/>
      <c r="S5" s="27"/>
      <c r="T5" s="27"/>
    </row>
    <row r="6" spans="1:20" ht="93" customHeight="1" x14ac:dyDescent="0.3">
      <c r="A6" s="25" t="s">
        <v>33</v>
      </c>
      <c r="B6" s="40">
        <v>300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26">
        <v>300</v>
      </c>
      <c r="Q6" s="27"/>
      <c r="R6" s="27"/>
      <c r="S6" s="27"/>
      <c r="T6" s="27"/>
    </row>
    <row r="7" spans="1:20" ht="55.8" customHeight="1" x14ac:dyDescent="0.3">
      <c r="A7" s="25" t="s">
        <v>34</v>
      </c>
      <c r="B7" s="40"/>
      <c r="C7" s="40"/>
      <c r="D7" s="40"/>
      <c r="E7" s="40"/>
      <c r="F7" s="40"/>
      <c r="G7" s="40"/>
      <c r="H7" s="40"/>
      <c r="I7" s="40"/>
      <c r="J7" s="40">
        <v>7.2557999999999998</v>
      </c>
      <c r="K7" s="40"/>
      <c r="L7" s="40"/>
      <c r="M7" s="40"/>
      <c r="N7" s="40"/>
      <c r="O7" s="40"/>
      <c r="P7" s="26">
        <v>7.2557999999999998</v>
      </c>
      <c r="Q7" s="27"/>
      <c r="R7" s="27"/>
      <c r="S7" s="27"/>
      <c r="T7" s="27"/>
    </row>
    <row r="8" spans="1:20" x14ac:dyDescent="0.3">
      <c r="A8" s="33" t="s">
        <v>35</v>
      </c>
      <c r="B8" s="41">
        <v>703</v>
      </c>
      <c r="C8" s="41"/>
      <c r="D8" s="41"/>
      <c r="E8" s="41"/>
      <c r="F8" s="41"/>
      <c r="G8" s="41"/>
      <c r="H8" s="41"/>
      <c r="I8" s="41">
        <v>12</v>
      </c>
      <c r="J8" s="41">
        <v>7.2557999999999998</v>
      </c>
      <c r="K8" s="41"/>
      <c r="L8" s="41"/>
      <c r="M8" s="41"/>
      <c r="N8" s="41"/>
      <c r="O8" s="41"/>
      <c r="P8" s="26">
        <v>722.25580000000002</v>
      </c>
      <c r="Q8" s="34"/>
      <c r="R8" s="34"/>
      <c r="S8" s="34"/>
      <c r="T8" s="34"/>
    </row>
    <row r="10" spans="1:20" x14ac:dyDescent="0.3">
      <c r="A10" s="37" t="s">
        <v>30</v>
      </c>
      <c r="B10" s="36">
        <f>P8+Учреждения!B55</f>
        <v>587686.60022000002</v>
      </c>
    </row>
    <row r="11" spans="1:20" ht="32.25" customHeight="1" x14ac:dyDescent="0.3">
      <c r="A11" s="37" t="str">
        <f>CONCATENATE("Остатки бюджетных средств на ",C2,"г.")</f>
        <v>Остатки бюджетных средств на 20.02.2015г.</v>
      </c>
      <c r="B11" s="36">
        <v>3569217.1</v>
      </c>
    </row>
  </sheetData>
  <pageMargins left="0.23622047244094491" right="0.15748031496062992" top="0.74803149606299213" bottom="0.74803149606299213" header="0.31496062992125984" footer="0.31496062992125984"/>
  <pageSetup paperSize="9" scale="6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2015-03-23T05:06:28Z</dcterms:modified>
</cp:coreProperties>
</file>