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8" windowWidth="14808" windowHeight="7956"/>
  </bookViews>
  <sheets>
    <sheet name="Учреждения" sheetId="1" r:id="rId1"/>
    <sheet name="Муниципальные районы" sheetId="2" r:id="rId2"/>
  </sheets>
  <definedNames>
    <definedName name="EndData">Учреждения!$F$5</definedName>
    <definedName name="EndData1">Учреждения!$F$2</definedName>
    <definedName name="EndData2">'Муниципальные районы'!$A$1</definedName>
    <definedName name="StartData">Учреждения!$F$4</definedName>
    <definedName name="StartData1">Учреждения!$F$1</definedName>
    <definedName name="_xlnm.Print_Titles" localSheetId="1">'Муниципальные районы'!$1:$3</definedName>
    <definedName name="_xlnm.Print_Titles" localSheetId="0">Учреждения!$23:$24</definedName>
    <definedName name="_xlnm.Print_Area" localSheetId="1">'Муниципальные районы'!$A$1:$P$36</definedName>
    <definedName name="_xlnm.Print_Area" localSheetId="0">Учреждения!$A$1:$E$63</definedName>
  </definedNames>
  <calcPr calcId="145621" refMode="R1C1"/>
</workbook>
</file>

<file path=xl/calcChain.xml><?xml version="1.0" encoding="utf-8"?>
<calcChain xmlns="http://schemas.openxmlformats.org/spreadsheetml/2006/main">
  <c r="E21" i="1" l="1"/>
  <c r="E8" i="1" s="1"/>
  <c r="E9" i="1"/>
  <c r="E20" i="1"/>
  <c r="E10" i="1"/>
  <c r="E13" i="1"/>
  <c r="E19" i="1"/>
  <c r="E12" i="1"/>
  <c r="E16" i="1"/>
  <c r="E17" i="1"/>
  <c r="E14" i="1"/>
  <c r="E15" i="1"/>
  <c r="E11" i="1"/>
  <c r="B34" i="2"/>
  <c r="A2" i="2" l="1"/>
  <c r="B2" i="2" s="1"/>
  <c r="C2" i="2" s="1"/>
  <c r="A35" i="2" s="1"/>
  <c r="H1" i="1" l="1"/>
  <c r="A5" i="1" s="1"/>
  <c r="H2" i="1"/>
  <c r="G1" i="1"/>
  <c r="G2" i="1"/>
  <c r="A2" i="1" l="1"/>
</calcChain>
</file>

<file path=xl/sharedStrings.xml><?xml version="1.0" encoding="utf-8"?>
<sst xmlns="http://schemas.openxmlformats.org/spreadsheetml/2006/main" count="112" uniqueCount="111">
  <si>
    <t xml:space="preserve"> Справка о доходах и расходах краевого бюджета</t>
  </si>
  <si>
    <t>тыс.рублей</t>
  </si>
  <si>
    <t>Доходы</t>
  </si>
  <si>
    <t>Собственные доходы</t>
  </si>
  <si>
    <t>Финансовая помощь из федерального бюджета - всего, в том числе:</t>
  </si>
  <si>
    <t>Всего доходов</t>
  </si>
  <si>
    <t>Всего</t>
  </si>
  <si>
    <t xml:space="preserve">в том числе: </t>
  </si>
  <si>
    <t>Оплата труда</t>
  </si>
  <si>
    <t>Начисления на выплаты по оплате труда</t>
  </si>
  <si>
    <t>Меры социальной поддержки отдельных категорий граждан</t>
  </si>
  <si>
    <t>Итого</t>
  </si>
  <si>
    <t>тыс. рублей</t>
  </si>
  <si>
    <t xml:space="preserve">Дотации, субвенции, субсидии и иные межбюджетные трансферты бюджетам муниципальных районов (городских округов) </t>
  </si>
  <si>
    <t>Расходы бюджетополучателей, финансируемые из краевого бюджета</t>
  </si>
  <si>
    <t>Наименование направления  целевой статьи</t>
  </si>
  <si>
    <t>Петропавловск-Камчатский городской округ</t>
  </si>
  <si>
    <t>Елизовский муниципальный район</t>
  </si>
  <si>
    <t>Усть-Камчатский муниципальный район</t>
  </si>
  <si>
    <t>Усть-Большерецкий муниципальный район</t>
  </si>
  <si>
    <t>Соболевский муниципальный район</t>
  </si>
  <si>
    <t>Мильковский муниципальный район</t>
  </si>
  <si>
    <t>Быстринский муниципальный район</t>
  </si>
  <si>
    <t>Алеутский муниципальный район</t>
  </si>
  <si>
    <t>Вилючинский городской округ</t>
  </si>
  <si>
    <t>Городской округ "поселок Палана"</t>
  </si>
  <si>
    <t>Олюторский муниципальный район</t>
  </si>
  <si>
    <t>Карагинский  муниципальный  район</t>
  </si>
  <si>
    <t>Тигильский  муниципальный  район</t>
  </si>
  <si>
    <t>Пенжинский  муниципальный  район</t>
  </si>
  <si>
    <t>Всего расход:</t>
  </si>
  <si>
    <t>Дотации на выравнивание бюджетной обеспеченности поселений</t>
  </si>
  <si>
    <t>Дотации на выравнивание бюджетной обеспеченности муниципальных районов (городских округов)</t>
  </si>
  <si>
    <t>Дотации на поддержку мер по обеспечению сбалансированности бюджетов</t>
  </si>
  <si>
    <t>Субсидии местным бюджетам, связанные с выравниванием обеспеченности муниципальных образований в Камчатском крае по реализации ими их расходных обязательств</t>
  </si>
  <si>
    <t>Субсидии местным бюджетам на реализацию основных мероприятий соответствующей подпрограммы соответствующей государственной программы Камчатского края (за исключением инвестиционных мероприятий и субсидий, которым присвоены отдельные коды)</t>
  </si>
  <si>
    <t>Субвенции на выполнение государственных полномочий Камчатского края по вопросам создания административных комиссий в целях привлечения к административной ответственности, предусмотренной законом Камчатского края</t>
  </si>
  <si>
    <t>Субвенции муниципальным районам в Камчатском крае на выполнение полномочий органов государственной власти Камчатского края по расчету и предоставлению дотаций бюджетам поселений</t>
  </si>
  <si>
    <t>Субвенции на выполнение государственных полномочий Камчатского края по образованию и организации деятельности комиссий по делам несовершеннолетних и защите их прав муниципальных районов и городских округов в Камчатском крае</t>
  </si>
  <si>
    <t>Субвенции на выполнение отдельных государственных полномочий Камчатского края  по социальному обслуживанию граждан в Камчатском крае</t>
  </si>
  <si>
    <t>Субвенции на выполнение государственных полномочий по опеке и попечительству в Камчатском крае в части расходов на содержание специалистов, осуществляющих деятельность по опеке и попечительству</t>
  </si>
  <si>
    <t>Субвенции на выполнение государственных полномочий Камчатского края по вопросам предоставления мер социальной поддержки отдельным категориям граждан, проживающим в Камчатском крае, по проезду на автомобильном транспорте общего пользования городского сообщения</t>
  </si>
  <si>
    <t>Субвенции на выполнение государственных полномочий Камчатского края по предоставлению мер социальной поддержки отдельным категориям граждан, проживающим в Камчатском крае, по проезду на автомобильном транспорте общего пользования пригородного сообщения</t>
  </si>
  <si>
    <t>Субвенции на выполнение государственных полномочий по опеке и попечительству в Камчатском крае в части выплаты вознаграждения опекунам совершеннолетних недееспособных граждан, проживающим в Камчатском крае</t>
  </si>
  <si>
    <t>Субвенции на выполнение государственных полномочий по опеке и попечительству в Камчатском крае в части социальной поддержки детей-сирот и детей, оставшихся без попечения родителей, переданных под опеку или попечительство (за исключением детей-сирот и детей, оставшихся без попечения родителей, переданных под опеку или попечительство, обучающихся в федеральных образовательных организациях), на предоставление дополнительной меры социальной поддержки по содержанию отдельных лиц из числа детей-сирот и детей, оставшихся без попечения родителей, обучающихся в общеобразовательных организациях и ранее находившихся под попечительством, попечителям которых выплачивались денежные средства на их содержание, на выплату ежемесячного вознаграждения приемным родителям, на организацию подготовки лиц, желающих принять на воспитание в свою семью ребенка, оставшегося без попечения родителей</t>
  </si>
  <si>
    <t>Субвенции на  выполнение государственных полномочий Камчатского края по обеспечению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по обеспечению дополнительного образования детей в муниципальных общеобразовательных организациях в Камчатском крае</t>
  </si>
  <si>
    <t>Субвенции на выполнение государственных полномочий Камчатского края по предоставлению мер социальной поддержки отдельным категориям граждан в период получения ими образования в муниципальных общеобразовательных организациях в Камчатском крае</t>
  </si>
  <si>
    <t>Субвенции на выполнение государственных полномочий Камчатского края по выплате ежемесячной доплаты к заработной плате педагогическим работникам, имеющим ученые степени доктора наук, кандидата наук, государственные награды СССР, РСФСР и Российской Федерации, в отдельных муниципальных образовательных организациях в Камчатском крае</t>
  </si>
  <si>
    <t>Субвенции на выполнение государственных полномочий Камчатского края по выплате компенсации части платы, взимаемой с родителей (законных представителей) за присмотр и уход за детьми в образовательных организациях в Камчатском крае, реализующих образовательную программу дошкольного образования</t>
  </si>
  <si>
    <t>Субвенции на выполнение государственных полномочий Камчатского края по обеспечению детей-сирот и детей, оставшихся без попечения родителей, лиц из числа детей-сирот и детей, оставшихся без попечения родителей, жилыми помещениями</t>
  </si>
  <si>
    <t>Субвенции на  выполнение государственных полномочий Камчатского края по обеспечению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и муниципальных общеобразовательных организациях в Камчатском крае</t>
  </si>
  <si>
    <t>Субвенции на выполнение государственных полномочий Камчатского края по вопросам предоставления гражданам субсидий на оплату жилых помещений и коммунальных услуг</t>
  </si>
  <si>
    <t>Субвенции на выполнение государственных полномочий Камчатского края по выплате вознаграждения за выполнение функций классного руководителя педагогическим работникам муниципальных образовательных организаций в Камчатском крае</t>
  </si>
  <si>
    <t>Субвенции на выполнение государственных полномочий Камчатского края по государственной регистрации актов гражданского состояния</t>
  </si>
  <si>
    <t>Субвенции на выполнение государственных полномочий Камчатского края по предоставлению единовременной денежной выплаты гражданам, усыновившим (удочерившим) ребенка (детей) в Камчатском крае</t>
  </si>
  <si>
    <t>Иные межбюджетные трансферты на уплату налога на имущество организаций муниципальными учреждениями в Камчатском крае</t>
  </si>
  <si>
    <t>Иные межбюджетные трансферты на финансовое обеспечение мероприятий по временному социально-бытовому обустройству лиц, вынужденно покинувших территорию Украины и находящихся в пунктах временного размещения на территории Камчатского края</t>
  </si>
  <si>
    <t>Мероприятия федеральной целевой программы "Повышение устойчивости жилых домов, основных объектов и систем жизнеобеспечения в сейсмических районах Российской Федерации на 2009 - 2018 годы"</t>
  </si>
  <si>
    <t>Выплата единовременного пособия при всех формах устройства детей, лишенных родительского попечения, в семью</t>
  </si>
  <si>
    <t>Всего:</t>
  </si>
  <si>
    <t>02.04.2015</t>
  </si>
  <si>
    <t>Законодательное Собрание Камчатского края</t>
  </si>
  <si>
    <t>Контрольно-счетная палата Камчатского края</t>
  </si>
  <si>
    <t>Правительство Камчатского края</t>
  </si>
  <si>
    <t>Аппарат Губернатора и Правительства Камчатского края</t>
  </si>
  <si>
    <t>Министерство сельского хозяйства, пищевой и перерабатывающей промышленности Камчатского края</t>
  </si>
  <si>
    <t>Министерство природных ресурсов и экологии Камчатского края</t>
  </si>
  <si>
    <t>Министерство рыбного хозяйства Камчатского края</t>
  </si>
  <si>
    <t>Министерство жилищно-коммунального хозяйства и энергетики Камчатского края</t>
  </si>
  <si>
    <t>Министерство финансов Камчатского края</t>
  </si>
  <si>
    <t>Министерство строительства Камчатского края</t>
  </si>
  <si>
    <t>Министерство образования и науки Камчатского края</t>
  </si>
  <si>
    <t>Министерство здравоохранения Камчатского края</t>
  </si>
  <si>
    <t>Министерство социального развития и труда Камчатского края</t>
  </si>
  <si>
    <t>Министерство культуры Камчатского края</t>
  </si>
  <si>
    <t>Министерство специальных программ и по делам казачества Камчатского края</t>
  </si>
  <si>
    <t>Агентство по информатизации и связи Камчатского края</t>
  </si>
  <si>
    <t>Министерство имущественных и земельных отношений Камчатского края</t>
  </si>
  <si>
    <t>Агентство записи актов гражданского состояния Камчатского края</t>
  </si>
  <si>
    <t>Агентство по делам архивов Камчатского края</t>
  </si>
  <si>
    <t>Агентство по занятости населения и миграционной политике Камчатского края</t>
  </si>
  <si>
    <t>Министерство транспорта и дорожного строительства Камчатского края</t>
  </si>
  <si>
    <t>Агентство по обеспечению деятельности мировых судей Камчатского края</t>
  </si>
  <si>
    <t>Региональная служба по тарифам и ценам Камчатского края</t>
  </si>
  <si>
    <t>Инспекция государственного строительного надзора Камчатского края</t>
  </si>
  <si>
    <t>Государственная жилищная инспекция Камчатского края</t>
  </si>
  <si>
    <t>Инспекция государственного экологического надзора Камчатского края</t>
  </si>
  <si>
    <t>Избирательная комиссия Камчатского края</t>
  </si>
  <si>
    <t>Министерство экономического развития, предпринимательства и торговли Камчатского края</t>
  </si>
  <si>
    <t>Палата Уполномоченных в Камчатском крае</t>
  </si>
  <si>
    <t>Агентство по внутренней политике Камчатского края</t>
  </si>
  <si>
    <t>Министерство спорта и молодежной политики Камчатского края</t>
  </si>
  <si>
    <t>Агентство лесного хозяйства и охраны животного мира Камчатского края</t>
  </si>
  <si>
    <t>Агентство по туризму и внешним связям Камчатского края</t>
  </si>
  <si>
    <t>администрация Корякского округа</t>
  </si>
  <si>
    <t>Министерство территориального развития Камчатского края</t>
  </si>
  <si>
    <t>Представительство Губернатора и Правительства Камчатского края при Правительстве Российской Федерации</t>
  </si>
  <si>
    <t>ИТОГО</t>
  </si>
  <si>
    <t>27.03.2015</t>
  </si>
  <si>
    <t>Единая субвенция бюджетам субъектов Российской Федерации</t>
  </si>
  <si>
    <t xml:space="preserve"> Субсидии бюджетам субъектов Российской Федерации на осуществление ежемесячной денежной выплаты, назначаемой в случае рождения третьего ребенка или последующих детей до достижения ребенком возраста трех лет</t>
  </si>
  <si>
    <t xml:space="preserve"> Субвенции бюджетам субъектов Российской Федерации на оплату жилищно-коммунальных услуг отдельным категориям граждан</t>
  </si>
  <si>
    <t xml:space="preserve"> Субвенции бюджетам субъектов Российской Федерации на осуществление отдельных полномочий в области лесных отношений</t>
  </si>
  <si>
    <t xml:space="preserve"> Межбюджетные трансферты, передаваемые бюджетам субъектов Российской Федерации на содержание членов Совета Федерации и их помощников</t>
  </si>
  <si>
    <t xml:space="preserve"> Субсидии бюджетам субъектов Российской Федерации на 1 литр реализованного товарного молока</t>
  </si>
  <si>
    <t xml:space="preserve"> Возврат остатков субсидий, субвенций и иных межбюджетных трансфертов, имеющих целевое назначение, прошлых лет из бюджетов субъектов Российской Федерации</t>
  </si>
  <si>
    <t xml:space="preserve"> Субвенции бюджетам субъектов Российской Федерации на выплату единовременного пособия при всех формах устройства детей, лишенных родительского попечения, в семью</t>
  </si>
  <si>
    <t xml:space="preserve"> Прочие межбюджетные трансферты, передаваемые бюджетам субъектов Российской Федерации</t>
  </si>
  <si>
    <t>Субвенции бюджетам субъектов Российской Федерации на выплату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физическими лицами)</t>
  </si>
  <si>
    <t xml:space="preserve"> Субсидии бюджетам субъектов Российской Федерации на приобретение специализированной лесопожарной техники и оборудования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</si>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</sst>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20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</font>
    <font>
      <sz val="10"/>
      <name val="Times New Roman"/>
      <family val="1"/>
    </font>
    <font>
      <sz val="12"/>
      <color theme="1"/>
      <name val="Times New Roman"/>
      <family val="1"/>
    </font>
    <font>
      <b/>
      <sz val="12"/>
      <name val="Times New Roman"/>
      <family val="1"/>
    </font>
    <font>
      <sz val="11"/>
      <color theme="0" tint="-0.34998626667073579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0"/>
      <name val="Times New Roman"/>
      <family val="1"/>
    </font>
    <font>
      <sz val="11"/>
      <color theme="0"/>
      <name val="Calibri"/>
      <family val="2"/>
      <scheme val="minor"/>
    </font>
    <font>
      <b/>
      <sz val="9"/>
      <color theme="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3" fillId="0" borderId="0" xfId="0" applyFont="1" applyBorder="1" applyAlignment="1"/>
    <xf numFmtId="0" fontId="3" fillId="0" borderId="0" xfId="0" applyFont="1"/>
    <xf numFmtId="0" fontId="3" fillId="0" borderId="0" xfId="0" applyFont="1" applyBorder="1"/>
    <xf numFmtId="0" fontId="4" fillId="0" borderId="0" xfId="0" applyFont="1" applyBorder="1" applyAlignment="1">
      <alignment horizontal="right"/>
    </xf>
    <xf numFmtId="164" fontId="5" fillId="2" borderId="4" xfId="0" applyNumberFormat="1" applyFont="1" applyFill="1" applyBorder="1" applyAlignment="1"/>
    <xf numFmtId="164" fontId="3" fillId="0" borderId="4" xfId="0" applyNumberFormat="1" applyFont="1" applyFill="1" applyBorder="1" applyAlignment="1">
      <alignment horizontal="right" wrapText="1"/>
    </xf>
    <xf numFmtId="0" fontId="3" fillId="0" borderId="0" xfId="0" applyFont="1" applyFill="1" applyBorder="1" applyAlignment="1">
      <alignment wrapText="1"/>
    </xf>
    <xf numFmtId="0" fontId="3" fillId="0" borderId="0" xfId="0" applyFont="1" applyBorder="1" applyAlignment="1">
      <alignment wrapText="1"/>
    </xf>
    <xf numFmtId="164" fontId="3" fillId="0" borderId="0" xfId="0" applyNumberFormat="1" applyFont="1" applyFill="1" applyBorder="1" applyAlignment="1">
      <alignment horizontal="right" wrapText="1"/>
    </xf>
    <xf numFmtId="164" fontId="2" fillId="0" borderId="4" xfId="0" applyNumberFormat="1" applyFont="1" applyFill="1" applyBorder="1" applyAlignment="1">
      <alignment horizontal="right" wrapText="1"/>
    </xf>
    <xf numFmtId="164" fontId="3" fillId="0" borderId="4" xfId="0" applyNumberFormat="1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wrapText="1"/>
    </xf>
    <xf numFmtId="0" fontId="2" fillId="0" borderId="0" xfId="0" applyFont="1" applyFill="1" applyBorder="1" applyAlignment="1">
      <alignment horizontal="left" wrapText="1"/>
    </xf>
    <xf numFmtId="0" fontId="3" fillId="0" borderId="0" xfId="0" applyFont="1" applyFill="1" applyBorder="1"/>
    <xf numFmtId="0" fontId="3" fillId="0" borderId="4" xfId="0" applyFont="1" applyFill="1" applyBorder="1" applyAlignment="1">
      <alignment horizontal="center" vertical="top" wrapText="1"/>
    </xf>
    <xf numFmtId="164" fontId="3" fillId="0" borderId="4" xfId="0" applyNumberFormat="1" applyFont="1" applyBorder="1" applyAlignment="1">
      <alignment horizontal="right" vertical="center" wrapText="1"/>
    </xf>
    <xf numFmtId="164" fontId="2" fillId="0" borderId="4" xfId="0" applyNumberFormat="1" applyFont="1" applyBorder="1" applyAlignment="1">
      <alignment horizontal="right" vertical="center" wrapText="1"/>
    </xf>
    <xf numFmtId="49" fontId="3" fillId="0" borderId="4" xfId="0" applyNumberFormat="1" applyFont="1" applyBorder="1" applyAlignment="1">
      <alignment horizontal="left" vertical="center" wrapText="1"/>
    </xf>
    <xf numFmtId="14" fontId="0" fillId="0" borderId="0" xfId="0" applyNumberFormat="1"/>
    <xf numFmtId="49" fontId="2" fillId="0" borderId="4" xfId="0" applyNumberFormat="1" applyFont="1" applyBorder="1" applyAlignment="1">
      <alignment horizontal="left" vertical="center" wrapText="1"/>
    </xf>
    <xf numFmtId="164" fontId="7" fillId="2" borderId="4" xfId="0" applyNumberFormat="1" applyFont="1" applyFill="1" applyBorder="1" applyAlignment="1">
      <alignment horizontal="center" vertical="center" wrapText="1"/>
    </xf>
    <xf numFmtId="49" fontId="6" fillId="2" borderId="4" xfId="0" applyNumberFormat="1" applyFont="1" applyFill="1" applyBorder="1" applyAlignment="1">
      <alignment horizontal="left" wrapText="1"/>
    </xf>
    <xf numFmtId="164" fontId="7" fillId="2" borderId="4" xfId="0" applyNumberFormat="1" applyFont="1" applyFill="1" applyBorder="1" applyAlignment="1">
      <alignment horizontal="right" vertical="center" wrapText="1"/>
    </xf>
    <xf numFmtId="0" fontId="8" fillId="0" borderId="0" xfId="0" applyFont="1"/>
    <xf numFmtId="0" fontId="9" fillId="0" borderId="0" xfId="0" applyFont="1"/>
    <xf numFmtId="0" fontId="11" fillId="0" borderId="0" xfId="0" applyFont="1"/>
    <xf numFmtId="0" fontId="12" fillId="2" borderId="0" xfId="0" applyFont="1" applyFill="1" applyBorder="1" applyAlignment="1"/>
    <xf numFmtId="0" fontId="13" fillId="0" borderId="0" xfId="0" applyNumberFormat="1" applyFont="1"/>
    <xf numFmtId="0" fontId="13" fillId="0" borderId="0" xfId="0" applyFont="1"/>
    <xf numFmtId="49" fontId="5" fillId="2" borderId="4" xfId="0" applyNumberFormat="1" applyFont="1" applyFill="1" applyBorder="1" applyAlignment="1">
      <alignment horizontal="left" wrapText="1"/>
    </xf>
    <xf numFmtId="0" fontId="14" fillId="0" borderId="0" xfId="0" applyFont="1"/>
    <xf numFmtId="0" fontId="15" fillId="0" borderId="4" xfId="0" applyFont="1" applyBorder="1" applyAlignment="1">
      <alignment horizontal="center" vertical="center" wrapText="1"/>
    </xf>
    <xf numFmtId="164" fontId="16" fillId="0" borderId="4" xfId="0" applyNumberFormat="1" applyFont="1" applyBorder="1"/>
    <xf numFmtId="0" fontId="16" fillId="0" borderId="4" xfId="0" applyFont="1" applyBorder="1" applyAlignment="1">
      <alignment wrapText="1"/>
    </xf>
    <xf numFmtId="0" fontId="18" fillId="0" borderId="0" xfId="0" applyFont="1"/>
    <xf numFmtId="164" fontId="10" fillId="2" borderId="4" xfId="0" applyNumberFormat="1" applyFont="1" applyFill="1" applyBorder="1" applyAlignment="1">
      <alignment vertical="center" wrapText="1"/>
    </xf>
    <xf numFmtId="164" fontId="3" fillId="2" borderId="4" xfId="0" applyNumberFormat="1" applyFont="1" applyFill="1" applyBorder="1" applyAlignment="1">
      <alignment horizontal="right" wrapText="1"/>
    </xf>
    <xf numFmtId="164" fontId="2" fillId="2" borderId="4" xfId="0" applyNumberFormat="1" applyFont="1" applyFill="1" applyBorder="1" applyAlignment="1">
      <alignment horizontal="right" wrapText="1"/>
    </xf>
    <xf numFmtId="164" fontId="10" fillId="2" borderId="4" xfId="0" applyNumberFormat="1" applyFont="1" applyFill="1" applyBorder="1" applyAlignment="1">
      <alignment horizontal="center" vertical="center" wrapText="1"/>
    </xf>
    <xf numFmtId="14" fontId="17" fillId="0" borderId="0" xfId="0" applyNumberFormat="1" applyFont="1"/>
    <xf numFmtId="0" fontId="19" fillId="2" borderId="0" xfId="0" applyFont="1" applyFill="1" applyBorder="1" applyAlignment="1"/>
    <xf numFmtId="0" fontId="1" fillId="0" borderId="0" xfId="0" applyFont="1" applyAlignment="1">
      <alignment horizontal="center" wrapText="1"/>
    </xf>
    <xf numFmtId="0" fontId="2" fillId="0" borderId="1" xfId="0" applyNumberFormat="1" applyFont="1" applyFill="1" applyBorder="1" applyAlignment="1">
      <alignment horizontal="left" wrapText="1"/>
    </xf>
    <xf numFmtId="0" fontId="2" fillId="0" borderId="2" xfId="0" applyNumberFormat="1" applyFont="1" applyFill="1" applyBorder="1" applyAlignment="1">
      <alignment horizontal="left" wrapText="1"/>
    </xf>
    <xf numFmtId="0" fontId="2" fillId="0" borderId="3" xfId="0" applyNumberFormat="1" applyFont="1" applyFill="1" applyBorder="1" applyAlignment="1">
      <alignment horizontal="left" wrapText="1"/>
    </xf>
    <xf numFmtId="164" fontId="2" fillId="0" borderId="4" xfId="0" applyNumberFormat="1" applyFont="1" applyFill="1" applyBorder="1" applyAlignment="1">
      <alignment horizontal="left" wrapText="1"/>
    </xf>
    <xf numFmtId="0" fontId="3" fillId="0" borderId="4" xfId="0" applyFont="1" applyFill="1" applyBorder="1" applyAlignment="1">
      <alignment horizontal="left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165" fontId="2" fillId="0" borderId="4" xfId="0" applyNumberFormat="1" applyFont="1" applyFill="1" applyBorder="1" applyAlignment="1">
      <alignment horizontal="center" vertical="center"/>
    </xf>
    <xf numFmtId="165" fontId="2" fillId="0" borderId="4" xfId="0" applyNumberFormat="1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4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1"/>
  <sheetViews>
    <sheetView tabSelected="1" view="pageBreakPreview" topLeftCell="A3" zoomScaleNormal="100" zoomScaleSheetLayoutView="100" workbookViewId="0">
      <selection activeCell="E22" sqref="E22"/>
    </sheetView>
  </sheetViews>
  <sheetFormatPr defaultRowHeight="14.4" x14ac:dyDescent="0.3"/>
  <cols>
    <col min="1" max="1" width="69.33203125" customWidth="1"/>
    <col min="2" max="2" width="13.88671875" customWidth="1"/>
    <col min="3" max="4" width="14.44140625" customWidth="1"/>
    <col min="5" max="5" width="12.44140625" customWidth="1"/>
    <col min="6" max="6" width="12.5546875" customWidth="1"/>
    <col min="7" max="7" width="16" bestFit="1" customWidth="1"/>
    <col min="9" max="9" width="10.109375" bestFit="1" customWidth="1"/>
  </cols>
  <sheetData>
    <row r="1" spans="1:9" ht="15.6" x14ac:dyDescent="0.3">
      <c r="A1" s="45" t="s">
        <v>0</v>
      </c>
      <c r="B1" s="45"/>
      <c r="C1" s="45"/>
      <c r="D1" s="45"/>
      <c r="E1" s="45"/>
      <c r="F1" s="31" t="s">
        <v>98</v>
      </c>
      <c r="G1" s="32" t="str">
        <f>TEXT(F1,"[$-FC19]ДД ММММ")</f>
        <v>27 марта</v>
      </c>
      <c r="H1" s="32" t="str">
        <f>TEXT(F1,"[$-FC19]ДД.ММ.ГГГ \г")</f>
        <v>27.03.2015 г</v>
      </c>
    </row>
    <row r="2" spans="1:9" ht="15.6" x14ac:dyDescent="0.3">
      <c r="A2" s="45" t="str">
        <f>CONCATENATE("с ",G1," по ",G2,"ода")</f>
        <v>с 27 марта по 02 апреля 2015 года</v>
      </c>
      <c r="B2" s="45"/>
      <c r="C2" s="45"/>
      <c r="D2" s="45"/>
      <c r="E2" s="45"/>
      <c r="F2" s="31" t="s">
        <v>60</v>
      </c>
      <c r="G2" s="32" t="str">
        <f>TEXT(F2,"[$-FC19]ДД ММММ ГГГ \г")</f>
        <v>02 апреля 2015 г</v>
      </c>
      <c r="H2" s="32" t="str">
        <f>TEXT(F2,"[$-FC19]ДД.ММ.ГГГ \г")</f>
        <v>02.04.2015 г</v>
      </c>
      <c r="I2" s="22"/>
    </row>
    <row r="3" spans="1:9" x14ac:dyDescent="0.3">
      <c r="A3" s="1"/>
      <c r="B3" s="2"/>
      <c r="C3" s="2"/>
      <c r="D3" s="2"/>
      <c r="E3" s="3"/>
    </row>
    <row r="4" spans="1:9" x14ac:dyDescent="0.3">
      <c r="A4" s="4"/>
      <c r="B4" s="5"/>
      <c r="C4" s="5"/>
      <c r="D4" s="6"/>
      <c r="E4" s="7" t="s">
        <v>1</v>
      </c>
    </row>
    <row r="5" spans="1:9" x14ac:dyDescent="0.3">
      <c r="A5" s="46" t="str">
        <f>CONCATENATE("Остатки средств на ",H1,".")</f>
        <v>Остатки средств на 27.03.2015 г.</v>
      </c>
      <c r="B5" s="47"/>
      <c r="C5" s="47"/>
      <c r="D5" s="48"/>
      <c r="E5" s="8">
        <v>3467470.9</v>
      </c>
      <c r="F5" s="22"/>
    </row>
    <row r="6" spans="1:9" x14ac:dyDescent="0.3">
      <c r="A6" s="10"/>
      <c r="B6" s="11"/>
      <c r="C6" s="11"/>
      <c r="D6" s="11"/>
      <c r="E6" s="12"/>
    </row>
    <row r="7" spans="1:9" x14ac:dyDescent="0.3">
      <c r="A7" s="55" t="s">
        <v>2</v>
      </c>
      <c r="B7" s="56"/>
      <c r="C7" s="56"/>
      <c r="D7" s="56"/>
      <c r="E7" s="13"/>
    </row>
    <row r="8" spans="1:9" x14ac:dyDescent="0.3">
      <c r="A8" s="50" t="s">
        <v>3</v>
      </c>
      <c r="B8" s="56"/>
      <c r="C8" s="56"/>
      <c r="D8" s="56"/>
      <c r="E8" s="9">
        <f>E21-E9</f>
        <v>1118116.5739799999</v>
      </c>
    </row>
    <row r="9" spans="1:9" x14ac:dyDescent="0.3">
      <c r="A9" s="57" t="s">
        <v>4</v>
      </c>
      <c r="B9" s="56"/>
      <c r="C9" s="56"/>
      <c r="D9" s="56"/>
      <c r="E9" s="14">
        <f>SUM(E10:E20)</f>
        <v>439157.70000000007</v>
      </c>
    </row>
    <row r="10" spans="1:9" x14ac:dyDescent="0.3">
      <c r="A10" s="57" t="s">
        <v>99</v>
      </c>
      <c r="B10" s="56"/>
      <c r="C10" s="56"/>
      <c r="D10" s="56"/>
      <c r="E10" s="14">
        <f>1439.6+166.4+1278.4+526.5</f>
        <v>3410.9</v>
      </c>
    </row>
    <row r="11" spans="1:9" ht="29.4" customHeight="1" x14ac:dyDescent="0.3">
      <c r="A11" s="57" t="s">
        <v>100</v>
      </c>
      <c r="B11" s="56"/>
      <c r="C11" s="56"/>
      <c r="D11" s="56"/>
      <c r="E11" s="14">
        <f>76</f>
        <v>76</v>
      </c>
    </row>
    <row r="12" spans="1:9" ht="31.2" customHeight="1" x14ac:dyDescent="0.3">
      <c r="A12" s="57" t="s">
        <v>101</v>
      </c>
      <c r="B12" s="56"/>
      <c r="C12" s="56"/>
      <c r="D12" s="56"/>
      <c r="E12" s="14">
        <f>37.6+752.8</f>
        <v>790.4</v>
      </c>
    </row>
    <row r="13" spans="1:9" ht="33" customHeight="1" x14ac:dyDescent="0.3">
      <c r="A13" s="57" t="s">
        <v>102</v>
      </c>
      <c r="B13" s="56"/>
      <c r="C13" s="56"/>
      <c r="D13" s="56"/>
      <c r="E13" s="14">
        <f>2244.3+73.8+1500.8+613.2</f>
        <v>4432.1000000000004</v>
      </c>
    </row>
    <row r="14" spans="1:9" ht="33" customHeight="1" x14ac:dyDescent="0.3">
      <c r="A14" s="57" t="s">
        <v>103</v>
      </c>
      <c r="B14" s="56"/>
      <c r="C14" s="56"/>
      <c r="D14" s="56"/>
      <c r="E14" s="14">
        <f>0.8</f>
        <v>0.8</v>
      </c>
    </row>
    <row r="15" spans="1:9" x14ac:dyDescent="0.3">
      <c r="A15" s="57" t="s">
        <v>104</v>
      </c>
      <c r="B15" s="56"/>
      <c r="C15" s="56"/>
      <c r="D15" s="56"/>
      <c r="E15" s="14">
        <f>11</f>
        <v>11</v>
      </c>
    </row>
    <row r="16" spans="1:9" ht="31.2" customHeight="1" x14ac:dyDescent="0.3">
      <c r="A16" s="57" t="s">
        <v>105</v>
      </c>
      <c r="B16" s="56"/>
      <c r="C16" s="56"/>
      <c r="D16" s="56"/>
      <c r="E16" s="14">
        <f>378751.7+10734.4-8+38096.4</f>
        <v>427574.50000000006</v>
      </c>
    </row>
    <row r="17" spans="1:5" ht="27" customHeight="1" x14ac:dyDescent="0.3">
      <c r="A17" s="57" t="s">
        <v>106</v>
      </c>
      <c r="B17" s="56"/>
      <c r="C17" s="56"/>
      <c r="D17" s="56"/>
      <c r="E17" s="14">
        <f>92.8</f>
        <v>92.8</v>
      </c>
    </row>
    <row r="18" spans="1:5" x14ac:dyDescent="0.3">
      <c r="A18" s="57" t="s">
        <v>107</v>
      </c>
      <c r="B18" s="56"/>
      <c r="C18" s="56"/>
      <c r="D18" s="56"/>
      <c r="E18" s="14">
        <v>1386.9</v>
      </c>
    </row>
    <row r="19" spans="1:5" ht="47.4" customHeight="1" x14ac:dyDescent="0.3">
      <c r="A19" s="57" t="s">
        <v>108</v>
      </c>
      <c r="B19" s="56"/>
      <c r="C19" s="56"/>
      <c r="D19" s="56"/>
      <c r="E19" s="14">
        <f>114.8+20.8</f>
        <v>135.6</v>
      </c>
    </row>
    <row r="20" spans="1:5" ht="28.8" customHeight="1" x14ac:dyDescent="0.3">
      <c r="A20" s="57" t="s">
        <v>109</v>
      </c>
      <c r="B20" s="56"/>
      <c r="C20" s="56"/>
      <c r="D20" s="56"/>
      <c r="E20" s="14">
        <f>1246.7</f>
        <v>1246.7</v>
      </c>
    </row>
    <row r="21" spans="1:5" x14ac:dyDescent="0.3">
      <c r="A21" s="49" t="s">
        <v>5</v>
      </c>
      <c r="B21" s="50"/>
      <c r="C21" s="50"/>
      <c r="D21" s="50"/>
      <c r="E21" s="13">
        <f>'Муниципальные районы'!B35-Учреждения!E5+'Муниципальные районы'!B34</f>
        <v>1557274.2739800001</v>
      </c>
    </row>
    <row r="22" spans="1:5" x14ac:dyDescent="0.3">
      <c r="A22" s="15"/>
      <c r="B22" s="16"/>
      <c r="C22" s="16"/>
      <c r="D22" s="6"/>
      <c r="E22" s="17" t="s">
        <v>110</v>
      </c>
    </row>
    <row r="23" spans="1:5" x14ac:dyDescent="0.3">
      <c r="A23" s="51" t="s">
        <v>14</v>
      </c>
      <c r="B23" s="53" t="s">
        <v>6</v>
      </c>
      <c r="C23" s="54" t="s">
        <v>7</v>
      </c>
      <c r="D23" s="54"/>
      <c r="E23" s="54"/>
    </row>
    <row r="24" spans="1:5" ht="82.8" x14ac:dyDescent="0.3">
      <c r="A24" s="52"/>
      <c r="B24" s="53"/>
      <c r="C24" s="18" t="s">
        <v>8</v>
      </c>
      <c r="D24" s="18" t="s">
        <v>9</v>
      </c>
      <c r="E24" s="18" t="s">
        <v>10</v>
      </c>
    </row>
    <row r="25" spans="1:5" x14ac:dyDescent="0.3">
      <c r="A25" s="21" t="s">
        <v>61</v>
      </c>
      <c r="B25" s="19">
        <v>13633.660040000001</v>
      </c>
      <c r="C25" s="19">
        <v>10526.472470000001</v>
      </c>
      <c r="D25" s="19">
        <v>2800.25504</v>
      </c>
      <c r="E25" s="19"/>
    </row>
    <row r="26" spans="1:5" x14ac:dyDescent="0.3">
      <c r="A26" s="21" t="s">
        <v>62</v>
      </c>
      <c r="B26" s="19">
        <v>4742.3999999999996</v>
      </c>
      <c r="C26" s="19">
        <v>3350</v>
      </c>
      <c r="D26" s="19">
        <v>1140</v>
      </c>
      <c r="E26" s="19"/>
    </row>
    <row r="27" spans="1:5" x14ac:dyDescent="0.3">
      <c r="A27" s="21" t="s">
        <v>63</v>
      </c>
      <c r="B27" s="19">
        <v>4421.5870000000004</v>
      </c>
      <c r="C27" s="19">
        <v>3883.8634999999999</v>
      </c>
      <c r="D27" s="19">
        <v>537.72349999999994</v>
      </c>
      <c r="E27" s="19"/>
    </row>
    <row r="28" spans="1:5" x14ac:dyDescent="0.3">
      <c r="A28" s="21" t="s">
        <v>64</v>
      </c>
      <c r="B28" s="19">
        <v>20509.56522</v>
      </c>
      <c r="C28" s="19">
        <v>13773.322399999999</v>
      </c>
      <c r="D28" s="19">
        <v>3090.2582000000002</v>
      </c>
      <c r="E28" s="19"/>
    </row>
    <row r="29" spans="1:5" ht="27.6" x14ac:dyDescent="0.3">
      <c r="A29" s="21" t="s">
        <v>65</v>
      </c>
      <c r="B29" s="19">
        <v>101529.19125</v>
      </c>
      <c r="C29" s="19">
        <v>3205.1109999999999</v>
      </c>
      <c r="D29" s="19">
        <v>1069.6369999999999</v>
      </c>
      <c r="E29" s="19"/>
    </row>
    <row r="30" spans="1:5" x14ac:dyDescent="0.3">
      <c r="A30" s="21" t="s">
        <v>66</v>
      </c>
      <c r="B30" s="19">
        <v>11863.513720000001</v>
      </c>
      <c r="C30" s="19">
        <v>2331.1534999999999</v>
      </c>
      <c r="D30" s="19">
        <v>494.06529999999998</v>
      </c>
      <c r="E30" s="19"/>
    </row>
    <row r="31" spans="1:5" x14ac:dyDescent="0.3">
      <c r="A31" s="21" t="s">
        <v>67</v>
      </c>
      <c r="B31" s="19">
        <v>1850.09</v>
      </c>
      <c r="C31" s="19">
        <v>1500</v>
      </c>
      <c r="D31" s="19">
        <v>350</v>
      </c>
      <c r="E31" s="19"/>
    </row>
    <row r="32" spans="1:5" ht="27.6" x14ac:dyDescent="0.3">
      <c r="A32" s="21" t="s">
        <v>68</v>
      </c>
      <c r="B32" s="19">
        <v>12613.6698</v>
      </c>
      <c r="C32" s="19">
        <v>5242.8200999999999</v>
      </c>
      <c r="D32" s="19">
        <v>1130.6316999999999</v>
      </c>
      <c r="E32" s="19">
        <v>2765.598</v>
      </c>
    </row>
    <row r="33" spans="1:5" x14ac:dyDescent="0.3">
      <c r="A33" s="21" t="s">
        <v>69</v>
      </c>
      <c r="B33" s="19">
        <v>100</v>
      </c>
      <c r="C33" s="19"/>
      <c r="D33" s="19"/>
      <c r="E33" s="19"/>
    </row>
    <row r="34" spans="1:5" x14ac:dyDescent="0.3">
      <c r="A34" s="21" t="s">
        <v>70</v>
      </c>
      <c r="B34" s="19">
        <v>289400.11706000002</v>
      </c>
      <c r="C34" s="19">
        <v>3172.4778099999999</v>
      </c>
      <c r="D34" s="19">
        <v>765.97927000000004</v>
      </c>
      <c r="E34" s="19">
        <v>1000</v>
      </c>
    </row>
    <row r="35" spans="1:5" x14ac:dyDescent="0.3">
      <c r="A35" s="21" t="s">
        <v>71</v>
      </c>
      <c r="B35" s="19">
        <v>225709.85368999999</v>
      </c>
      <c r="C35" s="19">
        <v>17962.920699999999</v>
      </c>
      <c r="D35" s="19">
        <v>6785.4808899999998</v>
      </c>
      <c r="E35" s="19">
        <v>625.48834999999997</v>
      </c>
    </row>
    <row r="36" spans="1:5" x14ac:dyDescent="0.3">
      <c r="A36" s="21" t="s">
        <v>72</v>
      </c>
      <c r="B36" s="19">
        <v>535407.31440999999</v>
      </c>
      <c r="C36" s="19">
        <v>10825.395399999999</v>
      </c>
      <c r="D36" s="19">
        <v>3621.0032799999999</v>
      </c>
      <c r="E36" s="19">
        <v>1000.96079</v>
      </c>
    </row>
    <row r="37" spans="1:5" x14ac:dyDescent="0.3">
      <c r="A37" s="21" t="s">
        <v>73</v>
      </c>
      <c r="B37" s="19">
        <v>463937.66305999999</v>
      </c>
      <c r="C37" s="19">
        <v>28648.76874</v>
      </c>
      <c r="D37" s="19">
        <v>8417.0965500000002</v>
      </c>
      <c r="E37" s="19">
        <v>213564.70491999999</v>
      </c>
    </row>
    <row r="38" spans="1:5" x14ac:dyDescent="0.3">
      <c r="A38" s="21" t="s">
        <v>74</v>
      </c>
      <c r="B38" s="19">
        <v>62914.410649999998</v>
      </c>
      <c r="C38" s="19">
        <v>3930.45</v>
      </c>
      <c r="D38" s="19">
        <v>1042.2779</v>
      </c>
      <c r="E38" s="19"/>
    </row>
    <row r="39" spans="1:5" ht="27.6" x14ac:dyDescent="0.3">
      <c r="A39" s="21" t="s">
        <v>75</v>
      </c>
      <c r="B39" s="19">
        <v>60570.884510000004</v>
      </c>
      <c r="C39" s="19">
        <v>39746</v>
      </c>
      <c r="D39" s="19">
        <v>15400</v>
      </c>
      <c r="E39" s="19"/>
    </row>
    <row r="40" spans="1:5" x14ac:dyDescent="0.3">
      <c r="A40" s="21" t="s">
        <v>76</v>
      </c>
      <c r="B40" s="19">
        <v>5295.6589999999997</v>
      </c>
      <c r="C40" s="19">
        <v>1243.8</v>
      </c>
      <c r="D40" s="19">
        <v>376.6</v>
      </c>
      <c r="E40" s="19"/>
    </row>
    <row r="41" spans="1:5" x14ac:dyDescent="0.3">
      <c r="A41" s="21" t="s">
        <v>77</v>
      </c>
      <c r="B41" s="19">
        <v>5784.0613899999998</v>
      </c>
      <c r="C41" s="19">
        <v>2163.0263799999998</v>
      </c>
      <c r="D41" s="19">
        <v>1117.74425</v>
      </c>
      <c r="E41" s="19"/>
    </row>
    <row r="42" spans="1:5" x14ac:dyDescent="0.3">
      <c r="A42" s="21" t="s">
        <v>78</v>
      </c>
      <c r="B42" s="19">
        <v>1549.1086499999999</v>
      </c>
      <c r="C42" s="19">
        <v>875.89477999999997</v>
      </c>
      <c r="D42" s="19">
        <v>469.49723</v>
      </c>
      <c r="E42" s="19"/>
    </row>
    <row r="43" spans="1:5" x14ac:dyDescent="0.3">
      <c r="A43" s="21" t="s">
        <v>79</v>
      </c>
      <c r="B43" s="19">
        <v>-20.945530000000002</v>
      </c>
      <c r="C43" s="19"/>
      <c r="D43" s="19"/>
      <c r="E43" s="19"/>
    </row>
    <row r="44" spans="1:5" ht="27.6" x14ac:dyDescent="0.3">
      <c r="A44" s="21" t="s">
        <v>80</v>
      </c>
      <c r="B44" s="19">
        <v>30503.198909999999</v>
      </c>
      <c r="C44" s="19">
        <v>15829.38126</v>
      </c>
      <c r="D44" s="19">
        <v>4862.6148999999996</v>
      </c>
      <c r="E44" s="19">
        <v>2533.0275000000001</v>
      </c>
    </row>
    <row r="45" spans="1:5" x14ac:dyDescent="0.3">
      <c r="A45" s="21" t="s">
        <v>81</v>
      </c>
      <c r="B45" s="19">
        <v>70453.630799999999</v>
      </c>
      <c r="C45" s="19">
        <v>6146.0829999999996</v>
      </c>
      <c r="D45" s="19">
        <v>1823.0170000000001</v>
      </c>
      <c r="E45" s="19"/>
    </row>
    <row r="46" spans="1:5" x14ac:dyDescent="0.3">
      <c r="A46" s="21" t="s">
        <v>82</v>
      </c>
      <c r="B46" s="19">
        <v>26865.342000000001</v>
      </c>
      <c r="C46" s="19">
        <v>11170.86</v>
      </c>
      <c r="D46" s="19">
        <v>3500</v>
      </c>
      <c r="E46" s="19"/>
    </row>
    <row r="47" spans="1:5" x14ac:dyDescent="0.3">
      <c r="A47" s="21" t="s">
        <v>83</v>
      </c>
      <c r="B47" s="19">
        <v>1226.73848</v>
      </c>
      <c r="C47" s="19">
        <v>1000</v>
      </c>
      <c r="D47" s="19"/>
      <c r="E47" s="19"/>
    </row>
    <row r="48" spans="1:5" x14ac:dyDescent="0.3">
      <c r="A48" s="21" t="s">
        <v>84</v>
      </c>
      <c r="B48" s="19">
        <v>1756.9590800000001</v>
      </c>
      <c r="C48" s="19">
        <v>1146.9129800000001</v>
      </c>
      <c r="D48" s="19">
        <v>480.71382</v>
      </c>
      <c r="E48" s="19"/>
    </row>
    <row r="49" spans="1:5" x14ac:dyDescent="0.3">
      <c r="A49" s="21" t="s">
        <v>85</v>
      </c>
      <c r="B49" s="19">
        <v>1905.44739</v>
      </c>
      <c r="C49" s="19">
        <v>1200</v>
      </c>
      <c r="D49" s="19">
        <v>472.93202000000002</v>
      </c>
      <c r="E49" s="19"/>
    </row>
    <row r="50" spans="1:5" x14ac:dyDescent="0.3">
      <c r="A50" s="21" t="s">
        <v>86</v>
      </c>
      <c r="B50" s="19">
        <v>1941.27</v>
      </c>
      <c r="C50" s="19">
        <v>1273</v>
      </c>
      <c r="D50" s="19">
        <v>350</v>
      </c>
      <c r="E50" s="19"/>
    </row>
    <row r="51" spans="1:5" x14ac:dyDescent="0.3">
      <c r="A51" s="21" t="s">
        <v>87</v>
      </c>
      <c r="B51" s="19">
        <v>265.74858</v>
      </c>
      <c r="C51" s="19"/>
      <c r="D51" s="19">
        <v>71.846580000000003</v>
      </c>
      <c r="E51" s="19"/>
    </row>
    <row r="52" spans="1:5" ht="27.6" x14ac:dyDescent="0.3">
      <c r="A52" s="21" t="s">
        <v>88</v>
      </c>
      <c r="B52" s="19">
        <v>53232.318290000003</v>
      </c>
      <c r="C52" s="19">
        <v>6356.25</v>
      </c>
      <c r="D52" s="19">
        <v>1879.5</v>
      </c>
      <c r="E52" s="19"/>
    </row>
    <row r="53" spans="1:5" x14ac:dyDescent="0.3">
      <c r="A53" s="21" t="s">
        <v>89</v>
      </c>
      <c r="B53" s="19">
        <v>225.92552000000001</v>
      </c>
      <c r="C53" s="19"/>
      <c r="D53" s="19"/>
      <c r="E53" s="19"/>
    </row>
    <row r="54" spans="1:5" x14ac:dyDescent="0.3">
      <c r="A54" s="21" t="s">
        <v>90</v>
      </c>
      <c r="B54" s="19">
        <v>278.38400000000001</v>
      </c>
      <c r="C54" s="19"/>
      <c r="D54" s="19"/>
      <c r="E54" s="19"/>
    </row>
    <row r="55" spans="1:5" x14ac:dyDescent="0.3">
      <c r="A55" s="21" t="s">
        <v>91</v>
      </c>
      <c r="B55" s="19">
        <v>2897.2002900000002</v>
      </c>
      <c r="C55" s="19">
        <v>3150.96911</v>
      </c>
      <c r="D55" s="19">
        <v>376.24176999999997</v>
      </c>
      <c r="E55" s="19">
        <v>60</v>
      </c>
    </row>
    <row r="56" spans="1:5" x14ac:dyDescent="0.3">
      <c r="A56" s="21" t="s">
        <v>92</v>
      </c>
      <c r="B56" s="19">
        <v>6983.6218399999998</v>
      </c>
      <c r="C56" s="19">
        <v>4282.0874100000001</v>
      </c>
      <c r="D56" s="19">
        <v>1663.5241100000001</v>
      </c>
      <c r="E56" s="19"/>
    </row>
    <row r="57" spans="1:5" x14ac:dyDescent="0.3">
      <c r="A57" s="21" t="s">
        <v>93</v>
      </c>
      <c r="B57" s="19">
        <v>3654.6586600000001</v>
      </c>
      <c r="C57" s="19">
        <v>615</v>
      </c>
      <c r="D57" s="19">
        <v>340</v>
      </c>
      <c r="E57" s="19"/>
    </row>
    <row r="58" spans="1:5" x14ac:dyDescent="0.3">
      <c r="A58" s="21" t="s">
        <v>94</v>
      </c>
      <c r="B58" s="19">
        <v>0.42</v>
      </c>
      <c r="C58" s="19"/>
      <c r="D58" s="19"/>
      <c r="E58" s="19"/>
    </row>
    <row r="59" spans="1:5" x14ac:dyDescent="0.3">
      <c r="A59" s="21" t="s">
        <v>95</v>
      </c>
      <c r="B59" s="19">
        <v>2091.241</v>
      </c>
      <c r="C59" s="19">
        <v>1609.222</v>
      </c>
      <c r="D59" s="19">
        <v>469.03899999999999</v>
      </c>
      <c r="E59" s="19"/>
    </row>
    <row r="60" spans="1:5" ht="27.6" x14ac:dyDescent="0.3">
      <c r="A60" s="21" t="s">
        <v>96</v>
      </c>
      <c r="B60" s="19">
        <v>1999.2</v>
      </c>
      <c r="C60" s="19">
        <v>500</v>
      </c>
      <c r="D60" s="19">
        <v>100</v>
      </c>
      <c r="E60" s="19"/>
    </row>
    <row r="61" spans="1:5" x14ac:dyDescent="0.3">
      <c r="A61" s="23" t="s">
        <v>97</v>
      </c>
      <c r="B61" s="20">
        <v>2028093.10876</v>
      </c>
      <c r="C61" s="20">
        <v>206661.24254000001</v>
      </c>
      <c r="D61" s="20">
        <v>64997.67931</v>
      </c>
      <c r="E61" s="20">
        <v>221549.77956</v>
      </c>
    </row>
  </sheetData>
  <mergeCells count="21">
    <mergeCell ref="A16:D16"/>
    <mergeCell ref="A17:D17"/>
    <mergeCell ref="A18:D18"/>
    <mergeCell ref="A19:D19"/>
    <mergeCell ref="A20:D20"/>
    <mergeCell ref="A1:E1"/>
    <mergeCell ref="A2:E2"/>
    <mergeCell ref="A5:D5"/>
    <mergeCell ref="A21:D21"/>
    <mergeCell ref="A23:A24"/>
    <mergeCell ref="B23:B24"/>
    <mergeCell ref="C23:E23"/>
    <mergeCell ref="A7:D7"/>
    <mergeCell ref="A8:D8"/>
    <mergeCell ref="A9:D9"/>
    <mergeCell ref="A10:D10"/>
    <mergeCell ref="A11:D11"/>
    <mergeCell ref="A12:D12"/>
    <mergeCell ref="A13:D13"/>
    <mergeCell ref="A14:D14"/>
    <mergeCell ref="A15:D15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5"/>
  <sheetViews>
    <sheetView view="pageBreakPreview" topLeftCell="A31" zoomScaleNormal="100" zoomScaleSheetLayoutView="100" workbookViewId="0">
      <selection activeCell="B36" sqref="B36"/>
    </sheetView>
  </sheetViews>
  <sheetFormatPr defaultRowHeight="14.4" x14ac:dyDescent="0.3"/>
  <cols>
    <col min="1" max="1" width="38.33203125" customWidth="1"/>
    <col min="2" max="2" width="13.109375" customWidth="1"/>
    <col min="3" max="4" width="12.88671875" customWidth="1"/>
    <col min="5" max="5" width="13.109375" customWidth="1"/>
    <col min="6" max="6" width="13" customWidth="1"/>
    <col min="7" max="8" width="13.88671875" customWidth="1"/>
    <col min="9" max="9" width="13" customWidth="1"/>
    <col min="10" max="10" width="12.6640625" customWidth="1"/>
    <col min="11" max="11" width="11" customWidth="1"/>
    <col min="12" max="12" width="13" customWidth="1"/>
    <col min="13" max="13" width="13.5546875" customWidth="1"/>
    <col min="14" max="14" width="12.88671875" customWidth="1"/>
    <col min="15" max="15" width="13.21875" customWidth="1"/>
    <col min="16" max="16" width="12" customWidth="1"/>
  </cols>
  <sheetData>
    <row r="1" spans="1:20" s="29" customFormat="1" ht="15.6" x14ac:dyDescent="0.3">
      <c r="A1" s="43" t="s">
        <v>60</v>
      </c>
      <c r="C1" s="30" t="s">
        <v>13</v>
      </c>
    </row>
    <row r="2" spans="1:20" x14ac:dyDescent="0.3">
      <c r="A2" s="38" t="str">
        <f>TEXT(EndData2,"[$-FC19]ДД.ММ.ГГГ")</f>
        <v>02.04.2015</v>
      </c>
      <c r="B2" s="38">
        <f>A2+1</f>
        <v>42097</v>
      </c>
      <c r="C2" s="44" t="str">
        <f>TEXT(B2,"[$-FC19]ДД.ММ.ГГГ")</f>
        <v>03.04.2015</v>
      </c>
      <c r="P2" s="27" t="s">
        <v>12</v>
      </c>
    </row>
    <row r="3" spans="1:20" s="28" customFormat="1" ht="51.75" customHeight="1" x14ac:dyDescent="0.25">
      <c r="A3" s="35" t="s">
        <v>15</v>
      </c>
      <c r="B3" s="42" t="s">
        <v>16</v>
      </c>
      <c r="C3" s="39" t="s">
        <v>17</v>
      </c>
      <c r="D3" s="39" t="s">
        <v>18</v>
      </c>
      <c r="E3" s="39" t="s">
        <v>19</v>
      </c>
      <c r="F3" s="39" t="s">
        <v>20</v>
      </c>
      <c r="G3" s="39" t="s">
        <v>21</v>
      </c>
      <c r="H3" s="39" t="s">
        <v>22</v>
      </c>
      <c r="I3" s="39" t="s">
        <v>23</v>
      </c>
      <c r="J3" s="39" t="s">
        <v>24</v>
      </c>
      <c r="K3" s="39" t="s">
        <v>25</v>
      </c>
      <c r="L3" s="39" t="s">
        <v>26</v>
      </c>
      <c r="M3" s="39" t="s">
        <v>27</v>
      </c>
      <c r="N3" s="39" t="s">
        <v>28</v>
      </c>
      <c r="O3" s="39" t="s">
        <v>29</v>
      </c>
      <c r="P3" s="24" t="s">
        <v>11</v>
      </c>
    </row>
    <row r="4" spans="1:20" ht="27" x14ac:dyDescent="0.3">
      <c r="A4" s="25" t="s">
        <v>31</v>
      </c>
      <c r="B4" s="40"/>
      <c r="C4" s="40"/>
      <c r="D4" s="40"/>
      <c r="E4" s="40"/>
      <c r="F4" s="40"/>
      <c r="G4" s="40"/>
      <c r="H4" s="40"/>
      <c r="I4" s="40"/>
      <c r="J4" s="40">
        <v>1341.7130999999999</v>
      </c>
      <c r="K4" s="40">
        <v>189.8407</v>
      </c>
      <c r="L4" s="40"/>
      <c r="M4" s="40"/>
      <c r="N4" s="40"/>
      <c r="O4" s="40"/>
      <c r="P4" s="26">
        <v>1531.5537999999999</v>
      </c>
      <c r="Q4" s="27"/>
      <c r="R4" s="27"/>
      <c r="S4" s="27"/>
      <c r="T4" s="27"/>
    </row>
    <row r="5" spans="1:20" ht="40.200000000000003" x14ac:dyDescent="0.3">
      <c r="A5" s="25" t="s">
        <v>32</v>
      </c>
      <c r="B5" s="40"/>
      <c r="C5" s="40">
        <v>12804.7094</v>
      </c>
      <c r="D5" s="40">
        <v>19227.25</v>
      </c>
      <c r="E5" s="40">
        <v>7856.25</v>
      </c>
      <c r="F5" s="40">
        <v>8099.8333199999997</v>
      </c>
      <c r="G5" s="40">
        <v>22292.25</v>
      </c>
      <c r="H5" s="40">
        <v>6190.2728999999999</v>
      </c>
      <c r="I5" s="40">
        <v>5040.2331000000004</v>
      </c>
      <c r="J5" s="40">
        <v>313.79109999999997</v>
      </c>
      <c r="K5" s="40">
        <v>4621.5672999999997</v>
      </c>
      <c r="L5" s="40">
        <v>15000</v>
      </c>
      <c r="M5" s="40">
        <v>9231</v>
      </c>
      <c r="N5" s="40"/>
      <c r="O5" s="40">
        <v>14070.475</v>
      </c>
      <c r="P5" s="26">
        <v>124747.63211999999</v>
      </c>
      <c r="Q5" s="27"/>
      <c r="R5" s="27"/>
      <c r="S5" s="27"/>
      <c r="T5" s="27"/>
    </row>
    <row r="6" spans="1:20" ht="27" x14ac:dyDescent="0.3">
      <c r="A6" s="25" t="s">
        <v>33</v>
      </c>
      <c r="B6" s="40">
        <v>745</v>
      </c>
      <c r="C6" s="40">
        <v>171.02500000000001</v>
      </c>
      <c r="D6" s="40">
        <v>75</v>
      </c>
      <c r="E6" s="40"/>
      <c r="F6" s="40">
        <v>105</v>
      </c>
      <c r="G6" s="40">
        <v>100</v>
      </c>
      <c r="H6" s="40"/>
      <c r="I6" s="40"/>
      <c r="J6" s="40">
        <v>166.6</v>
      </c>
      <c r="K6" s="40"/>
      <c r="L6" s="40"/>
      <c r="M6" s="40">
        <v>18.25</v>
      </c>
      <c r="N6" s="40">
        <v>180.67</v>
      </c>
      <c r="O6" s="40"/>
      <c r="P6" s="26">
        <v>1561.5450000000001</v>
      </c>
      <c r="Q6" s="27"/>
      <c r="R6" s="27"/>
      <c r="S6" s="27"/>
      <c r="T6" s="27"/>
    </row>
    <row r="7" spans="1:20" ht="66.599999999999994" x14ac:dyDescent="0.3">
      <c r="A7" s="25" t="s">
        <v>34</v>
      </c>
      <c r="B7" s="40">
        <v>68004.495190000001</v>
      </c>
      <c r="C7" s="40">
        <v>63006.614860000001</v>
      </c>
      <c r="D7" s="40">
        <v>17634.075000000001</v>
      </c>
      <c r="E7" s="40">
        <v>12787.258</v>
      </c>
      <c r="F7" s="40">
        <v>5283.85</v>
      </c>
      <c r="G7" s="40">
        <v>16419.924999999999</v>
      </c>
      <c r="H7" s="40">
        <v>14950.35</v>
      </c>
      <c r="I7" s="40">
        <v>4257.6046100000003</v>
      </c>
      <c r="J7" s="40">
        <v>22485.04955</v>
      </c>
      <c r="K7" s="40">
        <v>4000</v>
      </c>
      <c r="L7" s="40">
        <v>11221.891670000001</v>
      </c>
      <c r="M7" s="40">
        <v>12333.541660000001</v>
      </c>
      <c r="N7" s="40">
        <v>8155.1366399999997</v>
      </c>
      <c r="O7" s="40">
        <v>17347.679</v>
      </c>
      <c r="P7" s="26">
        <v>277887.47117999999</v>
      </c>
      <c r="Q7" s="27"/>
      <c r="R7" s="27"/>
      <c r="S7" s="27"/>
      <c r="T7" s="27"/>
    </row>
    <row r="8" spans="1:20" ht="93" x14ac:dyDescent="0.3">
      <c r="A8" s="25" t="s">
        <v>35</v>
      </c>
      <c r="B8" s="40">
        <v>20405.414929999999</v>
      </c>
      <c r="C8" s="40">
        <v>15185.346</v>
      </c>
      <c r="D8" s="40">
        <v>2428.2089999999998</v>
      </c>
      <c r="E8" s="40">
        <v>2862.72</v>
      </c>
      <c r="F8" s="40">
        <v>918.64499999999998</v>
      </c>
      <c r="G8" s="40">
        <v>2873.9549999999999</v>
      </c>
      <c r="H8" s="40">
        <v>1294.44</v>
      </c>
      <c r="I8" s="40">
        <v>414.88</v>
      </c>
      <c r="J8" s="40">
        <v>4428.8019999999997</v>
      </c>
      <c r="K8" s="40">
        <v>959.7</v>
      </c>
      <c r="L8" s="40">
        <v>4482.7439999999997</v>
      </c>
      <c r="M8" s="40">
        <v>2477.16</v>
      </c>
      <c r="N8" s="40">
        <v>2126.7539999999999</v>
      </c>
      <c r="O8" s="40">
        <v>2468.6550000000002</v>
      </c>
      <c r="P8" s="26">
        <v>63327.424930000001</v>
      </c>
      <c r="Q8" s="27"/>
      <c r="R8" s="27"/>
      <c r="S8" s="27"/>
      <c r="T8" s="27"/>
    </row>
    <row r="9" spans="1:20" ht="79.8" x14ac:dyDescent="0.3">
      <c r="A9" s="25" t="s">
        <v>36</v>
      </c>
      <c r="B9" s="40">
        <v>99.704999999999998</v>
      </c>
      <c r="C9" s="40">
        <v>45.356850000000001</v>
      </c>
      <c r="D9" s="40"/>
      <c r="E9" s="40"/>
      <c r="F9" s="40"/>
      <c r="G9" s="40"/>
      <c r="H9" s="40"/>
      <c r="I9" s="40"/>
      <c r="J9" s="40">
        <v>31.953880000000002</v>
      </c>
      <c r="K9" s="40"/>
      <c r="L9" s="40"/>
      <c r="M9" s="40"/>
      <c r="N9" s="40"/>
      <c r="O9" s="40"/>
      <c r="P9" s="26">
        <v>177.01572999999999</v>
      </c>
      <c r="Q9" s="27"/>
      <c r="R9" s="27"/>
      <c r="S9" s="27"/>
      <c r="T9" s="27"/>
    </row>
    <row r="10" spans="1:20" ht="66.599999999999994" x14ac:dyDescent="0.3">
      <c r="A10" s="25" t="s">
        <v>37</v>
      </c>
      <c r="B10" s="40"/>
      <c r="C10" s="40">
        <v>3953.0014999999999</v>
      </c>
      <c r="D10" s="40">
        <v>660.75</v>
      </c>
      <c r="E10" s="40">
        <v>412.5</v>
      </c>
      <c r="F10" s="40">
        <v>157.83332999999999</v>
      </c>
      <c r="G10" s="40">
        <v>624.41666999999995</v>
      </c>
      <c r="H10" s="40">
        <v>150.10659999999999</v>
      </c>
      <c r="I10" s="40">
        <v>42.982799999999997</v>
      </c>
      <c r="J10" s="40"/>
      <c r="K10" s="40"/>
      <c r="L10" s="40">
        <v>271.66665999999998</v>
      </c>
      <c r="M10" s="40">
        <v>241.08332999999999</v>
      </c>
      <c r="N10" s="40">
        <v>249.8167</v>
      </c>
      <c r="O10" s="40">
        <v>142.25</v>
      </c>
      <c r="P10" s="26">
        <v>6906.4075899999998</v>
      </c>
      <c r="Q10" s="27"/>
      <c r="R10" s="27"/>
      <c r="S10" s="27"/>
      <c r="T10" s="27"/>
    </row>
    <row r="11" spans="1:20" ht="79.8" x14ac:dyDescent="0.3">
      <c r="A11" s="25" t="s">
        <v>38</v>
      </c>
      <c r="B11" s="40">
        <v>350</v>
      </c>
      <c r="C11" s="40">
        <v>369.755</v>
      </c>
      <c r="D11" s="40">
        <v>167.2</v>
      </c>
      <c r="E11" s="40">
        <v>156.30000000000001</v>
      </c>
      <c r="F11" s="40">
        <v>86.083330000000004</v>
      </c>
      <c r="G11" s="40">
        <v>86.083340000000007</v>
      </c>
      <c r="H11" s="40">
        <v>86.048900000000003</v>
      </c>
      <c r="I11" s="40">
        <v>29.4969</v>
      </c>
      <c r="J11" s="40"/>
      <c r="K11" s="40">
        <v>60</v>
      </c>
      <c r="L11" s="40">
        <v>92.833330000000004</v>
      </c>
      <c r="M11" s="40">
        <v>92.833330000000004</v>
      </c>
      <c r="N11" s="40">
        <v>68.5</v>
      </c>
      <c r="O11" s="40">
        <v>104.7915</v>
      </c>
      <c r="P11" s="26">
        <v>1749.92563</v>
      </c>
      <c r="Q11" s="27"/>
      <c r="R11" s="27"/>
      <c r="S11" s="27"/>
      <c r="T11" s="27"/>
    </row>
    <row r="12" spans="1:20" ht="53.4" x14ac:dyDescent="0.3">
      <c r="A12" s="25" t="s">
        <v>39</v>
      </c>
      <c r="B12" s="40">
        <v>300</v>
      </c>
      <c r="C12" s="40">
        <v>516.65</v>
      </c>
      <c r="D12" s="40">
        <v>369</v>
      </c>
      <c r="E12" s="40">
        <v>634.20000000000005</v>
      </c>
      <c r="F12" s="40">
        <v>180</v>
      </c>
      <c r="G12" s="40">
        <v>394.2</v>
      </c>
      <c r="H12" s="40">
        <v>130</v>
      </c>
      <c r="I12" s="40">
        <v>85</v>
      </c>
      <c r="J12" s="40">
        <v>250</v>
      </c>
      <c r="K12" s="40">
        <v>250</v>
      </c>
      <c r="L12" s="40">
        <v>100</v>
      </c>
      <c r="M12" s="40">
        <v>400</v>
      </c>
      <c r="N12" s="40">
        <v>144</v>
      </c>
      <c r="O12" s="40">
        <v>85.141480000000001</v>
      </c>
      <c r="P12" s="26">
        <v>3838.19148</v>
      </c>
      <c r="Q12" s="27"/>
      <c r="R12" s="27"/>
      <c r="S12" s="27"/>
      <c r="T12" s="27"/>
    </row>
    <row r="13" spans="1:20" ht="66.599999999999994" x14ac:dyDescent="0.3">
      <c r="A13" s="25" t="s">
        <v>40</v>
      </c>
      <c r="B13" s="40">
        <v>300</v>
      </c>
      <c r="C13" s="40">
        <v>452.48</v>
      </c>
      <c r="D13" s="40">
        <v>310.95999999999998</v>
      </c>
      <c r="E13" s="40">
        <v>128.1</v>
      </c>
      <c r="F13" s="40">
        <v>105</v>
      </c>
      <c r="G13" s="40">
        <v>150.12</v>
      </c>
      <c r="H13" s="40">
        <v>116.58</v>
      </c>
      <c r="I13" s="40">
        <v>104</v>
      </c>
      <c r="J13" s="40">
        <v>207.30500000000001</v>
      </c>
      <c r="K13" s="40">
        <v>135</v>
      </c>
      <c r="L13" s="40">
        <v>90</v>
      </c>
      <c r="M13" s="40">
        <v>161.72863000000001</v>
      </c>
      <c r="N13" s="40">
        <v>330.88449000000003</v>
      </c>
      <c r="O13" s="40">
        <v>219.54943</v>
      </c>
      <c r="P13" s="26">
        <v>2811.7075500000001</v>
      </c>
      <c r="Q13" s="27"/>
      <c r="R13" s="27"/>
      <c r="S13" s="27"/>
      <c r="T13" s="27"/>
    </row>
    <row r="14" spans="1:20" ht="93" x14ac:dyDescent="0.3">
      <c r="A14" s="25" t="s">
        <v>41</v>
      </c>
      <c r="B14" s="40">
        <v>19119.74826</v>
      </c>
      <c r="C14" s="40">
        <v>2002.3078</v>
      </c>
      <c r="D14" s="40">
        <v>115</v>
      </c>
      <c r="E14" s="40"/>
      <c r="F14" s="40"/>
      <c r="G14" s="40"/>
      <c r="H14" s="40"/>
      <c r="I14" s="40"/>
      <c r="J14" s="40">
        <v>230</v>
      </c>
      <c r="K14" s="40"/>
      <c r="L14" s="40"/>
      <c r="M14" s="40"/>
      <c r="N14" s="40"/>
      <c r="O14" s="40"/>
      <c r="P14" s="26">
        <v>21467.056059999999</v>
      </c>
      <c r="Q14" s="27"/>
      <c r="R14" s="27"/>
      <c r="S14" s="27"/>
      <c r="T14" s="27"/>
    </row>
    <row r="15" spans="1:20" ht="93" x14ac:dyDescent="0.3">
      <c r="A15" s="25" t="s">
        <v>42</v>
      </c>
      <c r="B15" s="40"/>
      <c r="C15" s="40">
        <v>3120.04</v>
      </c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26">
        <v>3120.04</v>
      </c>
      <c r="Q15" s="27"/>
      <c r="R15" s="27"/>
      <c r="S15" s="27"/>
      <c r="T15" s="27"/>
    </row>
    <row r="16" spans="1:20" ht="79.8" x14ac:dyDescent="0.3">
      <c r="A16" s="25" t="s">
        <v>43</v>
      </c>
      <c r="B16" s="40"/>
      <c r="C16" s="40">
        <v>200</v>
      </c>
      <c r="D16" s="40"/>
      <c r="E16" s="40"/>
      <c r="F16" s="40"/>
      <c r="G16" s="40">
        <v>9.3770000000000007</v>
      </c>
      <c r="H16" s="40"/>
      <c r="I16" s="40"/>
      <c r="J16" s="40">
        <v>29</v>
      </c>
      <c r="K16" s="40"/>
      <c r="L16" s="40"/>
      <c r="M16" s="40"/>
      <c r="N16" s="40"/>
      <c r="O16" s="40"/>
      <c r="P16" s="26">
        <v>238.37700000000001</v>
      </c>
      <c r="Q16" s="27"/>
      <c r="R16" s="27"/>
      <c r="S16" s="27"/>
      <c r="T16" s="27"/>
    </row>
    <row r="17" spans="1:20" ht="304.2" x14ac:dyDescent="0.3">
      <c r="A17" s="25" t="s">
        <v>44</v>
      </c>
      <c r="B17" s="40">
        <v>4000</v>
      </c>
      <c r="C17" s="40">
        <v>8987.7199999999993</v>
      </c>
      <c r="D17" s="40">
        <v>1684.47</v>
      </c>
      <c r="E17" s="40">
        <v>1290</v>
      </c>
      <c r="F17" s="40">
        <v>250</v>
      </c>
      <c r="G17" s="40">
        <v>2200</v>
      </c>
      <c r="H17" s="40">
        <v>1129.48633</v>
      </c>
      <c r="I17" s="40">
        <v>103.34</v>
      </c>
      <c r="J17" s="40">
        <v>3600</v>
      </c>
      <c r="K17" s="40">
        <v>1300</v>
      </c>
      <c r="L17" s="40">
        <v>735</v>
      </c>
      <c r="M17" s="40">
        <v>900</v>
      </c>
      <c r="N17" s="40">
        <v>1571.8923600000001</v>
      </c>
      <c r="O17" s="40">
        <v>1102.71667</v>
      </c>
      <c r="P17" s="26">
        <v>28854.625359999998</v>
      </c>
      <c r="Q17" s="27"/>
      <c r="R17" s="27"/>
      <c r="S17" s="27"/>
      <c r="T17" s="27"/>
    </row>
    <row r="18" spans="1:20" ht="159" x14ac:dyDescent="0.3">
      <c r="A18" s="25" t="s">
        <v>45</v>
      </c>
      <c r="B18" s="40">
        <v>144721.28623999999</v>
      </c>
      <c r="C18" s="40">
        <v>80000</v>
      </c>
      <c r="D18" s="40">
        <v>15721.134</v>
      </c>
      <c r="E18" s="40">
        <v>12690</v>
      </c>
      <c r="F18" s="40">
        <v>6600</v>
      </c>
      <c r="G18" s="40">
        <v>20000</v>
      </c>
      <c r="H18" s="40">
        <v>9251.4</v>
      </c>
      <c r="I18" s="40">
        <v>4500</v>
      </c>
      <c r="J18" s="40">
        <v>19226</v>
      </c>
      <c r="K18" s="40">
        <v>5870</v>
      </c>
      <c r="L18" s="40">
        <v>10000</v>
      </c>
      <c r="M18" s="40">
        <v>20000</v>
      </c>
      <c r="N18" s="40">
        <v>14725.83052</v>
      </c>
      <c r="O18" s="40">
        <v>17786.203570000001</v>
      </c>
      <c r="P18" s="26">
        <v>381091.85433</v>
      </c>
      <c r="Q18" s="27"/>
      <c r="R18" s="27"/>
      <c r="S18" s="27"/>
      <c r="T18" s="27"/>
    </row>
    <row r="19" spans="1:20" ht="93" x14ac:dyDescent="0.3">
      <c r="A19" s="25" t="s">
        <v>46</v>
      </c>
      <c r="B19" s="40">
        <v>6400</v>
      </c>
      <c r="C19" s="40">
        <v>3200</v>
      </c>
      <c r="D19" s="40">
        <v>1638</v>
      </c>
      <c r="E19" s="40"/>
      <c r="F19" s="40">
        <v>250</v>
      </c>
      <c r="G19" s="40">
        <v>1400</v>
      </c>
      <c r="H19" s="40">
        <v>598.33299999999997</v>
      </c>
      <c r="I19" s="40">
        <v>30</v>
      </c>
      <c r="J19" s="40">
        <v>1930</v>
      </c>
      <c r="K19" s="40">
        <v>400</v>
      </c>
      <c r="L19" s="40">
        <v>500</v>
      </c>
      <c r="M19" s="40">
        <v>1600</v>
      </c>
      <c r="N19" s="40">
        <v>335.02753000000001</v>
      </c>
      <c r="O19" s="40">
        <v>600</v>
      </c>
      <c r="P19" s="26">
        <v>18881.360530000002</v>
      </c>
      <c r="Q19" s="27"/>
      <c r="R19" s="27"/>
      <c r="S19" s="27"/>
      <c r="T19" s="27"/>
    </row>
    <row r="20" spans="1:20" ht="119.4" x14ac:dyDescent="0.3">
      <c r="A20" s="25" t="s">
        <v>47</v>
      </c>
      <c r="B20" s="40">
        <v>44.684640000000002</v>
      </c>
      <c r="C20" s="40">
        <v>29.00037</v>
      </c>
      <c r="D20" s="40"/>
      <c r="E20" s="40"/>
      <c r="F20" s="40">
        <v>3.7250000000000001</v>
      </c>
      <c r="G20" s="40"/>
      <c r="H20" s="40">
        <v>3.7240000000000002</v>
      </c>
      <c r="I20" s="40"/>
      <c r="J20" s="40">
        <v>7.45</v>
      </c>
      <c r="K20" s="40"/>
      <c r="L20" s="40"/>
      <c r="M20" s="40"/>
      <c r="N20" s="40"/>
      <c r="O20" s="40"/>
      <c r="P20" s="26">
        <v>88.584010000000006</v>
      </c>
      <c r="Q20" s="27"/>
      <c r="R20" s="27"/>
      <c r="S20" s="27"/>
      <c r="T20" s="27"/>
    </row>
    <row r="21" spans="1:20" ht="106.2" x14ac:dyDescent="0.3">
      <c r="A21" s="25" t="s">
        <v>48</v>
      </c>
      <c r="B21" s="40"/>
      <c r="C21" s="40">
        <v>2030</v>
      </c>
      <c r="D21" s="40">
        <v>250</v>
      </c>
      <c r="E21" s="40">
        <v>292</v>
      </c>
      <c r="F21" s="40">
        <v>95</v>
      </c>
      <c r="G21" s="40">
        <v>371.5</v>
      </c>
      <c r="H21" s="40">
        <v>56</v>
      </c>
      <c r="I21" s="40">
        <v>23</v>
      </c>
      <c r="J21" s="40">
        <v>800</v>
      </c>
      <c r="K21" s="40"/>
      <c r="L21" s="40">
        <v>902.16600000000005</v>
      </c>
      <c r="M21" s="40">
        <v>371</v>
      </c>
      <c r="N21" s="40">
        <v>112</v>
      </c>
      <c r="O21" s="40">
        <v>500</v>
      </c>
      <c r="P21" s="26">
        <v>5802.6660000000002</v>
      </c>
      <c r="Q21" s="27"/>
      <c r="R21" s="27"/>
      <c r="S21" s="27"/>
      <c r="T21" s="27"/>
    </row>
    <row r="22" spans="1:20" ht="79.8" x14ac:dyDescent="0.3">
      <c r="A22" s="25" t="s">
        <v>49</v>
      </c>
      <c r="B22" s="40">
        <v>10000</v>
      </c>
      <c r="C22" s="40"/>
      <c r="D22" s="40"/>
      <c r="E22" s="40"/>
      <c r="F22" s="40"/>
      <c r="G22" s="40"/>
      <c r="H22" s="40">
        <v>1199.4100000000001</v>
      </c>
      <c r="I22" s="40"/>
      <c r="J22" s="40"/>
      <c r="K22" s="40"/>
      <c r="L22" s="40"/>
      <c r="M22" s="40">
        <v>172.3</v>
      </c>
      <c r="N22" s="40"/>
      <c r="O22" s="40"/>
      <c r="P22" s="26">
        <v>11371.71</v>
      </c>
      <c r="Q22" s="27"/>
      <c r="R22" s="27"/>
      <c r="S22" s="27"/>
      <c r="T22" s="27"/>
    </row>
    <row r="23" spans="1:20" ht="119.4" x14ac:dyDescent="0.3">
      <c r="A23" s="25" t="s">
        <v>50</v>
      </c>
      <c r="B23" s="40">
        <v>96066.397450000004</v>
      </c>
      <c r="C23" s="40">
        <v>47702.987240000002</v>
      </c>
      <c r="D23" s="40">
        <v>5995.5609999999997</v>
      </c>
      <c r="E23" s="40">
        <v>4100</v>
      </c>
      <c r="F23" s="40">
        <v>1450</v>
      </c>
      <c r="G23" s="40">
        <v>7000</v>
      </c>
      <c r="H23" s="40">
        <v>2422.35</v>
      </c>
      <c r="I23" s="40">
        <v>770</v>
      </c>
      <c r="J23" s="40">
        <v>14183.2</v>
      </c>
      <c r="K23" s="40">
        <v>2149.1999999999998</v>
      </c>
      <c r="L23" s="40">
        <v>1000</v>
      </c>
      <c r="M23" s="40">
        <v>4500</v>
      </c>
      <c r="N23" s="40">
        <v>1722.5</v>
      </c>
      <c r="O23" s="40">
        <v>2859.69832</v>
      </c>
      <c r="P23" s="26">
        <v>191921.89400999999</v>
      </c>
      <c r="Q23" s="27"/>
      <c r="R23" s="27"/>
      <c r="S23" s="27"/>
      <c r="T23" s="27"/>
    </row>
    <row r="24" spans="1:20" ht="66.599999999999994" x14ac:dyDescent="0.3">
      <c r="A24" s="25" t="s">
        <v>51</v>
      </c>
      <c r="B24" s="40">
        <v>41124.583330000001</v>
      </c>
      <c r="C24" s="40">
        <v>7066.8729999999996</v>
      </c>
      <c r="D24" s="40">
        <v>3500</v>
      </c>
      <c r="E24" s="40">
        <v>1725.65</v>
      </c>
      <c r="F24" s="40">
        <v>400</v>
      </c>
      <c r="G24" s="40">
        <v>3940</v>
      </c>
      <c r="H24" s="40">
        <v>395.56599999999997</v>
      </c>
      <c r="I24" s="40"/>
      <c r="J24" s="40">
        <v>2713.7525999999998</v>
      </c>
      <c r="K24" s="40">
        <v>1000</v>
      </c>
      <c r="L24" s="40"/>
      <c r="M24" s="40">
        <v>806.44899999999996</v>
      </c>
      <c r="N24" s="40">
        <v>1434.5923600000001</v>
      </c>
      <c r="O24" s="40">
        <v>1429.47163</v>
      </c>
      <c r="P24" s="26">
        <v>65536.937919999997</v>
      </c>
      <c r="Q24" s="27"/>
      <c r="R24" s="27"/>
      <c r="S24" s="27"/>
      <c r="T24" s="27"/>
    </row>
    <row r="25" spans="1:20" ht="79.8" x14ac:dyDescent="0.3">
      <c r="A25" s="25" t="s">
        <v>52</v>
      </c>
      <c r="B25" s="40">
        <v>2502.1633099999999</v>
      </c>
      <c r="C25" s="40">
        <v>904.4</v>
      </c>
      <c r="D25" s="40">
        <v>203.19</v>
      </c>
      <c r="E25" s="40">
        <v>159</v>
      </c>
      <c r="F25" s="40">
        <v>51.75</v>
      </c>
      <c r="G25" s="40">
        <v>200</v>
      </c>
      <c r="H25" s="40">
        <v>85.022000000000006</v>
      </c>
      <c r="I25" s="40">
        <v>26</v>
      </c>
      <c r="J25" s="40">
        <v>350</v>
      </c>
      <c r="K25" s="40">
        <v>65.855999999999995</v>
      </c>
      <c r="L25" s="40">
        <v>80</v>
      </c>
      <c r="M25" s="40">
        <v>115</v>
      </c>
      <c r="N25" s="40">
        <v>183.55</v>
      </c>
      <c r="O25" s="40">
        <v>115.24997999999999</v>
      </c>
      <c r="P25" s="26">
        <v>5041.1812900000004</v>
      </c>
      <c r="Q25" s="27"/>
      <c r="R25" s="27"/>
      <c r="S25" s="27"/>
      <c r="T25" s="27"/>
    </row>
    <row r="26" spans="1:20" ht="53.4" x14ac:dyDescent="0.3">
      <c r="A26" s="25" t="s">
        <v>53</v>
      </c>
      <c r="B26" s="40"/>
      <c r="C26" s="40"/>
      <c r="D26" s="40">
        <v>38.299999999999997</v>
      </c>
      <c r="E26" s="40">
        <v>15.425000000000001</v>
      </c>
      <c r="F26" s="40">
        <v>5.2750000000000004</v>
      </c>
      <c r="G26" s="40">
        <v>24.5</v>
      </c>
      <c r="H26" s="40">
        <v>7.0250000000000004</v>
      </c>
      <c r="I26" s="40"/>
      <c r="J26" s="40">
        <v>45.3</v>
      </c>
      <c r="K26" s="40">
        <v>6.8250000000000002</v>
      </c>
      <c r="L26" s="40">
        <v>10.875</v>
      </c>
      <c r="M26" s="40">
        <v>10.574999999999999</v>
      </c>
      <c r="N26" s="40">
        <v>13.7</v>
      </c>
      <c r="O26" s="40">
        <v>4.125</v>
      </c>
      <c r="P26" s="26">
        <v>181.92500000000001</v>
      </c>
      <c r="Q26" s="27"/>
      <c r="R26" s="27"/>
      <c r="S26" s="27"/>
      <c r="T26" s="27"/>
    </row>
    <row r="27" spans="1:20" ht="79.8" x14ac:dyDescent="0.3">
      <c r="A27" s="25" t="s">
        <v>54</v>
      </c>
      <c r="B27" s="40">
        <v>150</v>
      </c>
      <c r="C27" s="40">
        <v>150</v>
      </c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26">
        <v>300</v>
      </c>
      <c r="Q27" s="27"/>
      <c r="R27" s="27"/>
      <c r="S27" s="27"/>
      <c r="T27" s="27"/>
    </row>
    <row r="28" spans="1:20" ht="53.4" x14ac:dyDescent="0.3">
      <c r="A28" s="25" t="s">
        <v>55</v>
      </c>
      <c r="B28" s="40">
        <v>26916.903679999999</v>
      </c>
      <c r="C28" s="40">
        <v>5348.875</v>
      </c>
      <c r="D28" s="40">
        <v>1187.1579999999999</v>
      </c>
      <c r="E28" s="40"/>
      <c r="F28" s="40">
        <v>94.6</v>
      </c>
      <c r="G28" s="40">
        <v>873.84167000000002</v>
      </c>
      <c r="H28" s="40">
        <v>3195.8249999999998</v>
      </c>
      <c r="I28" s="40">
        <v>1600</v>
      </c>
      <c r="J28" s="40">
        <v>4124.9113500000003</v>
      </c>
      <c r="K28" s="40"/>
      <c r="L28" s="40">
        <v>2310</v>
      </c>
      <c r="M28" s="40">
        <v>122.77500000000001</v>
      </c>
      <c r="N28" s="40"/>
      <c r="O28" s="40">
        <v>2813.3</v>
      </c>
      <c r="P28" s="26">
        <v>48588.189700000003</v>
      </c>
      <c r="Q28" s="27"/>
      <c r="R28" s="27"/>
      <c r="S28" s="27"/>
      <c r="T28" s="27"/>
    </row>
    <row r="29" spans="1:20" ht="93" x14ac:dyDescent="0.3">
      <c r="A29" s="25" t="s">
        <v>56</v>
      </c>
      <c r="B29" s="40">
        <v>619.04012</v>
      </c>
      <c r="C29" s="40">
        <v>928.4</v>
      </c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26">
        <v>1547.44012</v>
      </c>
      <c r="Q29" s="27"/>
      <c r="R29" s="27"/>
      <c r="S29" s="27"/>
      <c r="T29" s="27"/>
    </row>
    <row r="30" spans="1:20" ht="66.599999999999994" x14ac:dyDescent="0.3">
      <c r="A30" s="25" t="s">
        <v>57</v>
      </c>
      <c r="B30" s="40"/>
      <c r="C30" s="40"/>
      <c r="D30" s="40">
        <v>11302.4426</v>
      </c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26">
        <v>11302.4426</v>
      </c>
      <c r="Q30" s="27"/>
      <c r="R30" s="27"/>
      <c r="S30" s="27"/>
      <c r="T30" s="27"/>
    </row>
    <row r="31" spans="1:20" ht="40.200000000000003" x14ac:dyDescent="0.3">
      <c r="A31" s="25" t="s">
        <v>58</v>
      </c>
      <c r="B31" s="40"/>
      <c r="C31" s="40">
        <v>143.846</v>
      </c>
      <c r="D31" s="40"/>
      <c r="E31" s="40">
        <v>432.2</v>
      </c>
      <c r="F31" s="40"/>
      <c r="G31" s="40"/>
      <c r="H31" s="40">
        <v>43.974359999999997</v>
      </c>
      <c r="I31" s="40"/>
      <c r="J31" s="40"/>
      <c r="K31" s="40"/>
      <c r="L31" s="40"/>
      <c r="M31" s="40"/>
      <c r="N31" s="40">
        <v>92.785920000000004</v>
      </c>
      <c r="O31" s="40"/>
      <c r="P31" s="26">
        <v>712.80628000000002</v>
      </c>
      <c r="Q31" s="27"/>
      <c r="R31" s="27"/>
      <c r="S31" s="27"/>
      <c r="T31" s="27"/>
    </row>
    <row r="32" spans="1:20" x14ac:dyDescent="0.3">
      <c r="A32" s="33" t="s">
        <v>59</v>
      </c>
      <c r="B32" s="41">
        <v>441869.42215</v>
      </c>
      <c r="C32" s="41">
        <v>258319.38802000001</v>
      </c>
      <c r="D32" s="41">
        <v>82507.699600000007</v>
      </c>
      <c r="E32" s="41">
        <v>45541.603000000003</v>
      </c>
      <c r="F32" s="41">
        <v>24136.594980000002</v>
      </c>
      <c r="G32" s="41">
        <v>78960.168680000002</v>
      </c>
      <c r="H32" s="41">
        <v>41305.914089999998</v>
      </c>
      <c r="I32" s="41">
        <v>17026.537410000001</v>
      </c>
      <c r="J32" s="41">
        <v>76464.828580000001</v>
      </c>
      <c r="K32" s="41">
        <v>21007.989000000001</v>
      </c>
      <c r="L32" s="41">
        <v>46797.176659999997</v>
      </c>
      <c r="M32" s="41">
        <v>53553.695950000001</v>
      </c>
      <c r="N32" s="41">
        <v>31447.640520000001</v>
      </c>
      <c r="O32" s="41">
        <v>61649.306579999997</v>
      </c>
      <c r="P32" s="26">
        <v>1280587.9652199999</v>
      </c>
      <c r="Q32" s="34"/>
      <c r="R32" s="34"/>
      <c r="S32" s="34"/>
      <c r="T32" s="34"/>
    </row>
    <row r="34" spans="1:2" x14ac:dyDescent="0.3">
      <c r="A34" s="37" t="s">
        <v>30</v>
      </c>
      <c r="B34" s="36">
        <f>P32+Учреждения!B61</f>
        <v>3308681.0739799999</v>
      </c>
    </row>
    <row r="35" spans="1:2" ht="32.25" customHeight="1" x14ac:dyDescent="0.3">
      <c r="A35" s="37" t="str">
        <f>CONCATENATE("Остатки бюджетных средств на ",C2,"г.")</f>
        <v>Остатки бюджетных средств на 03.04.2015г.</v>
      </c>
      <c r="B35" s="36">
        <v>1716064.1</v>
      </c>
    </row>
  </sheetData>
  <pageMargins left="0.23622047244094491" right="0.17" top="0.24" bottom="0.19" header="0.17" footer="0.17"/>
  <pageSetup paperSize="9" scale="61" fitToHeight="0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9</vt:i4>
      </vt:variant>
    </vt:vector>
  </HeadingPairs>
  <TitlesOfParts>
    <vt:vector size="11" baseType="lpstr">
      <vt:lpstr>Учреждения</vt:lpstr>
      <vt:lpstr>Муниципальные районы</vt:lpstr>
      <vt:lpstr>EndData</vt:lpstr>
      <vt:lpstr>EndData1</vt:lpstr>
      <vt:lpstr>EndData2</vt:lpstr>
      <vt:lpstr>StartData</vt:lpstr>
      <vt:lpstr>StartData1</vt:lpstr>
      <vt:lpstr>'Муниципальные районы'!Заголовки_для_печати</vt:lpstr>
      <vt:lpstr>Учреждения!Заголовки_для_печати</vt:lpstr>
      <vt:lpstr>'Муниципальные районы'!Область_печати</vt:lpstr>
      <vt:lpstr>Учреждения!Область_печати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2015-04-06T03:59:17Z</dcterms:modified>
</cp:coreProperties>
</file>