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районы'!$A$1:$P$18</definedName>
    <definedName name="_xlnm.Print_Area" localSheetId="0">Учреждения!$A$1:$E$63</definedName>
  </definedNames>
  <calcPr calcId="145621" refMode="R1C1"/>
</workbook>
</file>

<file path=xl/calcChain.xml><?xml version="1.0" encoding="utf-8"?>
<calcChain xmlns="http://schemas.openxmlformats.org/spreadsheetml/2006/main">
  <c r="E10" i="1" l="1"/>
  <c r="E23" i="1"/>
  <c r="E21" i="1"/>
  <c r="E20" i="1"/>
  <c r="E22" i="1"/>
  <c r="E19" i="1"/>
  <c r="E18" i="1"/>
  <c r="E17" i="1"/>
  <c r="E16" i="1"/>
  <c r="E15" i="1"/>
  <c r="E14" i="1"/>
  <c r="E13" i="1"/>
  <c r="E11" i="1"/>
  <c r="B16" i="2"/>
  <c r="E24" i="1" s="1"/>
  <c r="E9" i="1" l="1"/>
  <c r="E8" i="1"/>
  <c r="A2" i="2"/>
  <c r="B2" i="2" s="1"/>
  <c r="C2" i="2" s="1"/>
  <c r="A1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<sst xmlns="http://schemas.openxmlformats.org/spreadsheetml/2006/main" count="93" uniqueCount="92">
  <si>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</si>
  <si>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</si>
  <si>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</si>
  <si>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</si>
  <si>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</si>
  <si>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</si>
  <si>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</si>
  <si>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</si>
  <si>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</si>
  <si>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</si>
  <si>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</si>
  <si>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</si>
  <si>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</si>
  <si>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</si>
  <si>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</si>
  <si>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</si>
  <si>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</si>
  <si>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</si>
  <si>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</si>
  <si>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</si>
  <si>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</si>
  <si>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</si>
  <si>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</si>
  <si>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</si>
  <si>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</si>
  <si>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</si>
  <si>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</si>
  <si>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</si>
  <si>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</si>
  <si>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</si>
  <si>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</si>
  <si>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</si>
  <si>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</si>
  <si>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</si>
  <si>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</si>
  <si>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</si>
  <si>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</si>
  <si>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</si>
  <si>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</si>
  <si>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</si>
  <si>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</si>
  <si>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</si>
  <si>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09.04.2015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</si>
  <si>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</si>
  <si>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</si>
  <si>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</si>
  <si>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</si>
  <si>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</si>
  <si>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</si>
  <si>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</si>
  <si>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</si>
  <si>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</si>
  <si>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</si>
  <si>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</si>
  <si>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</si>
  <si>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</si>
  <si>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</si>
  <si>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</si>
  <si>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</si>
  <si>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</si>
  <si>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</si>
  <si>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</si>
  <si>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</si>
  <si>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</si>
  <si>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</si>
  <si>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</si>
  <si>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</si>
  <si>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</si>
  <si>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</si>
  <si>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</si>
  <si>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</si>
  <si>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</si>
  <si>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</si>
  <si>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</si>
  <si>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</si>
  <si>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</si>
  <si>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ИТОГО</t>
  </si>
  <si>
    <t>03.04.2015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</si>
  <si>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</si>
  <si>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возмещение части затрат на приобретение семян с учетом доставки в районы Крайнего Севера и приравненные к ним местности</t>
  </si>
  <si>
    <t xml:space="preserve"> 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</si>
  <si>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</si>
  <si>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 xml:space="preserve"> 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</si>
  <si>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</si>
  <si>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Единая субвенция бюджетам субъектов Российской Федерации</t>
  </si>
  <si>
    <t xml:space="preserve"> 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</si>
  <si>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 xml:space="preserve"> 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</si>
  <si>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 xml:space="preserve"> Субвенции бюджетам субъектов Российской Федерации на оплату жилищно-коммунальных услуг отдельным категориям граждан</t>
  </si>
  <si>
    <t xml:space="preserve"> 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</si>
  <si>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</si>
  <si>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</si>
  <si>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Межбюджетные трансферты, передаваемые бюджетам субъектов Российской Федерации на выплату региональной доплаты к пенсии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</si>
</sst>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>
      <selection activeCell="E8" sqref="E8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77</v>
      </c>
      <c r="G1" s="32" t="str">
        <f>TEXT(F1,"[$-FC19]ДД ММММ")</f>
        <v>03 апреля</v>
      </c>
      <c r="H1" s="32" t="str">
        <f>TEXT(F1,"[$-FC19]ДД.ММ.ГГГ \г")</f>
        <v>03.04.2015 г</v>
      </c>
    </row>
    <row r="2" spans="1:9" ht="15.6" x14ac:dyDescent="0.3">
      <c r="A2" s="45" t="str">
        <f>CONCATENATE("с ",G1," по ",G2,"ода")</f>
        <v>с 03 апреля по 09 апреля 2015 года</v>
      </c>
      <c r="B2" s="45"/>
      <c r="C2" s="45"/>
      <c r="D2" s="45"/>
      <c r="E2" s="45"/>
      <c r="F2" s="31" t="s">
        <v>42</v>
      </c>
      <c r="G2" s="32" t="str">
        <f>TEXT(F2,"[$-FC19]ДД ММММ ГГГ \г")</f>
        <v>09 апреля 2015 г</v>
      </c>
      <c r="H2" s="32" t="str">
        <f>TEXT(F2,"[$-FC19]ДД.ММ.ГГГ \г")</f>
        <v>09.04.2015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03.04.2015 г.</v>
      </c>
      <c r="B5" s="47"/>
      <c r="C5" s="47"/>
      <c r="D5" s="48"/>
      <c r="E5" s="8">
        <v>1716064.1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E24-E9</f>
        <v>98828.2606699998</v>
      </c>
    </row>
    <row r="9" spans="1:9" x14ac:dyDescent="0.3">
      <c r="A9" s="57" t="s">
        <v>4</v>
      </c>
      <c r="B9" s="56"/>
      <c r="C9" s="56"/>
      <c r="D9" s="56"/>
      <c r="E9" s="14">
        <f>SUM(E10:E23)</f>
        <v>71986.3</v>
      </c>
    </row>
    <row r="10" spans="1:9" ht="30" customHeight="1" x14ac:dyDescent="0.3">
      <c r="A10" s="57" t="s">
        <v>78</v>
      </c>
      <c r="B10" s="56"/>
      <c r="C10" s="56"/>
      <c r="D10" s="56"/>
      <c r="E10" s="14">
        <f>1537.5+1222.1+938.5+38.7+403.7</f>
        <v>4140.5</v>
      </c>
    </row>
    <row r="11" spans="1:9" ht="30.6" customHeight="1" x14ac:dyDescent="0.3">
      <c r="A11" s="57" t="s">
        <v>79</v>
      </c>
      <c r="B11" s="56"/>
      <c r="C11" s="56"/>
      <c r="D11" s="56"/>
      <c r="E11" s="14">
        <f>8837.9</f>
        <v>8837.9</v>
      </c>
    </row>
    <row r="12" spans="1:9" ht="29.4" customHeight="1" x14ac:dyDescent="0.3">
      <c r="A12" s="57" t="s">
        <v>80</v>
      </c>
      <c r="B12" s="56"/>
      <c r="C12" s="56"/>
      <c r="D12" s="56"/>
      <c r="E12" s="14">
        <v>606.5</v>
      </c>
    </row>
    <row r="13" spans="1:9" ht="41.4" customHeight="1" x14ac:dyDescent="0.3">
      <c r="A13" s="57" t="s">
        <v>81</v>
      </c>
      <c r="B13" s="56"/>
      <c r="C13" s="56"/>
      <c r="D13" s="56"/>
      <c r="E13" s="14">
        <f>11.4</f>
        <v>11.4</v>
      </c>
    </row>
    <row r="14" spans="1:9" ht="28.2" customHeight="1" x14ac:dyDescent="0.3">
      <c r="A14" s="57" t="s">
        <v>82</v>
      </c>
      <c r="B14" s="56"/>
      <c r="C14" s="56"/>
      <c r="D14" s="56"/>
      <c r="E14" s="14">
        <f>2495.3</f>
        <v>2495.3000000000002</v>
      </c>
    </row>
    <row r="15" spans="1:9" ht="39.6" customHeight="1" x14ac:dyDescent="0.3">
      <c r="A15" s="57" t="s">
        <v>83</v>
      </c>
      <c r="B15" s="56"/>
      <c r="C15" s="56"/>
      <c r="D15" s="56"/>
      <c r="E15" s="14">
        <f>7275.5</f>
        <v>7275.5</v>
      </c>
    </row>
    <row r="16" spans="1:9" x14ac:dyDescent="0.3">
      <c r="A16" s="57" t="s">
        <v>84</v>
      </c>
      <c r="B16" s="56"/>
      <c r="C16" s="56"/>
      <c r="D16" s="56"/>
      <c r="E16" s="14">
        <f>33.7+74.6+382.2</f>
        <v>490.5</v>
      </c>
    </row>
    <row r="17" spans="1:5" ht="26.4" customHeight="1" x14ac:dyDescent="0.3">
      <c r="A17" s="57" t="s">
        <v>85</v>
      </c>
      <c r="B17" s="56"/>
      <c r="C17" s="56"/>
      <c r="D17" s="56"/>
      <c r="E17" s="14">
        <f>712.8</f>
        <v>712.8</v>
      </c>
    </row>
    <row r="18" spans="1:5" ht="30.6" customHeight="1" x14ac:dyDescent="0.3">
      <c r="A18" s="57" t="s">
        <v>86</v>
      </c>
      <c r="B18" s="56"/>
      <c r="C18" s="56"/>
      <c r="D18" s="56"/>
      <c r="E18" s="14">
        <f>3477.5+1151.8+7611.9</f>
        <v>12241.2</v>
      </c>
    </row>
    <row r="19" spans="1:5" ht="27" customHeight="1" x14ac:dyDescent="0.3">
      <c r="A19" s="57" t="s">
        <v>87</v>
      </c>
      <c r="B19" s="56"/>
      <c r="C19" s="56"/>
      <c r="D19" s="56"/>
      <c r="E19" s="14">
        <f>11390.3+85.4+1165.5</f>
        <v>12641.199999999999</v>
      </c>
    </row>
    <row r="20" spans="1:5" ht="42.6" customHeight="1" x14ac:dyDescent="0.3">
      <c r="A20" s="57" t="s">
        <v>88</v>
      </c>
      <c r="B20" s="56"/>
      <c r="C20" s="56"/>
      <c r="D20" s="56"/>
      <c r="E20" s="14">
        <f>85+15.7+263.3</f>
        <v>364</v>
      </c>
    </row>
    <row r="21" spans="1:5" ht="46.2" customHeight="1" x14ac:dyDescent="0.3">
      <c r="A21" s="57" t="s">
        <v>89</v>
      </c>
      <c r="B21" s="56"/>
      <c r="C21" s="56"/>
      <c r="D21" s="56"/>
      <c r="E21" s="14">
        <f>2151.3+638.8+113.5+6430.3</f>
        <v>9333.9000000000015</v>
      </c>
    </row>
    <row r="22" spans="1:5" ht="32.4" customHeight="1" x14ac:dyDescent="0.3">
      <c r="A22" s="57" t="s">
        <v>90</v>
      </c>
      <c r="B22" s="56"/>
      <c r="C22" s="56"/>
      <c r="D22" s="56"/>
      <c r="E22" s="14">
        <f>24.8+32.5</f>
        <v>57.3</v>
      </c>
    </row>
    <row r="23" spans="1:5" ht="28.2" customHeight="1" x14ac:dyDescent="0.3">
      <c r="A23" s="57" t="s">
        <v>91</v>
      </c>
      <c r="B23" s="56"/>
      <c r="C23" s="56"/>
      <c r="D23" s="56"/>
      <c r="E23" s="14">
        <f>2000+10778.3</f>
        <v>12778.3</v>
      </c>
    </row>
    <row r="24" spans="1:5" x14ac:dyDescent="0.3">
      <c r="A24" s="49" t="s">
        <v>5</v>
      </c>
      <c r="B24" s="50"/>
      <c r="C24" s="50"/>
      <c r="D24" s="50"/>
      <c r="E24" s="13">
        <f>'Муниципальные районы'!B17-Учреждения!E5+'Муниципальные районы'!B16</f>
        <v>170814.5606699998</v>
      </c>
    </row>
    <row r="25" spans="1:5" x14ac:dyDescent="0.3">
      <c r="A25" s="15"/>
      <c r="B25" s="16"/>
      <c r="C25" s="16"/>
      <c r="D25" s="6"/>
      <c r="E25" s="17"/>
    </row>
    <row r="26" spans="1:5" x14ac:dyDescent="0.3">
      <c r="A26" s="51" t="s">
        <v>14</v>
      </c>
      <c r="B26" s="53" t="s">
        <v>6</v>
      </c>
      <c r="C26" s="54" t="s">
        <v>7</v>
      </c>
      <c r="D26" s="54"/>
      <c r="E26" s="54"/>
    </row>
    <row r="27" spans="1:5" ht="82.8" x14ac:dyDescent="0.3">
      <c r="A27" s="52"/>
      <c r="B27" s="53"/>
      <c r="C27" s="18" t="s">
        <v>8</v>
      </c>
      <c r="D27" s="18" t="s">
        <v>9</v>
      </c>
      <c r="E27" s="18" t="s">
        <v>10</v>
      </c>
    </row>
    <row r="28" spans="1:5" x14ac:dyDescent="0.3">
      <c r="A28" s="21" t="s">
        <v>43</v>
      </c>
      <c r="B28" s="19">
        <v>1535.26333</v>
      </c>
      <c r="C28" s="19"/>
      <c r="D28" s="19"/>
      <c r="E28" s="19"/>
    </row>
    <row r="29" spans="1:5" x14ac:dyDescent="0.3">
      <c r="A29" s="21" t="s">
        <v>44</v>
      </c>
      <c r="B29" s="19">
        <v>25474.393059999999</v>
      </c>
      <c r="C29" s="19">
        <v>563.89700000000005</v>
      </c>
      <c r="D29" s="19"/>
      <c r="E29" s="19"/>
    </row>
    <row r="30" spans="1:5" ht="27.6" x14ac:dyDescent="0.3">
      <c r="A30" s="21" t="s">
        <v>45</v>
      </c>
      <c r="B30" s="19">
        <v>15291.832640000001</v>
      </c>
      <c r="C30" s="19"/>
      <c r="D30" s="19"/>
      <c r="E30" s="19"/>
    </row>
    <row r="31" spans="1:5" x14ac:dyDescent="0.3">
      <c r="A31" s="21" t="s">
        <v>46</v>
      </c>
      <c r="B31" s="19">
        <v>889.47708</v>
      </c>
      <c r="C31" s="19"/>
      <c r="D31" s="19"/>
      <c r="E31" s="19"/>
    </row>
    <row r="32" spans="1:5" x14ac:dyDescent="0.3">
      <c r="A32" s="21" t="s">
        <v>47</v>
      </c>
      <c r="B32" s="19">
        <v>132.21539999999999</v>
      </c>
      <c r="C32" s="19"/>
      <c r="D32" s="19"/>
      <c r="E32" s="19"/>
    </row>
    <row r="33" spans="1:5" ht="27.6" x14ac:dyDescent="0.3">
      <c r="A33" s="21" t="s">
        <v>48</v>
      </c>
      <c r="B33" s="19">
        <v>6942.93</v>
      </c>
      <c r="C33" s="19"/>
      <c r="D33" s="19"/>
      <c r="E33" s="19"/>
    </row>
    <row r="34" spans="1:5" x14ac:dyDescent="0.3">
      <c r="A34" s="21" t="s">
        <v>49</v>
      </c>
      <c r="B34" s="19">
        <v>11203</v>
      </c>
      <c r="C34" s="19">
        <v>4200</v>
      </c>
      <c r="D34" s="19">
        <v>38</v>
      </c>
      <c r="E34" s="19"/>
    </row>
    <row r="35" spans="1:5" x14ac:dyDescent="0.3">
      <c r="A35" s="21" t="s">
        <v>50</v>
      </c>
      <c r="B35" s="19">
        <v>104001.56985</v>
      </c>
      <c r="C35" s="19"/>
      <c r="D35" s="19"/>
      <c r="E35" s="19"/>
    </row>
    <row r="36" spans="1:5" x14ac:dyDescent="0.3">
      <c r="A36" s="21" t="s">
        <v>51</v>
      </c>
      <c r="B36" s="19">
        <v>30726.73287</v>
      </c>
      <c r="C36" s="19">
        <v>8286.3021200000003</v>
      </c>
      <c r="D36" s="19">
        <v>3810.4514600000002</v>
      </c>
      <c r="E36" s="19">
        <v>-321.63287000000003</v>
      </c>
    </row>
    <row r="37" spans="1:5" x14ac:dyDescent="0.3">
      <c r="A37" s="21" t="s">
        <v>52</v>
      </c>
      <c r="B37" s="19">
        <v>23785.524079999999</v>
      </c>
      <c r="C37" s="19">
        <v>900</v>
      </c>
      <c r="D37" s="19"/>
      <c r="E37" s="19">
        <v>4587.8943200000003</v>
      </c>
    </row>
    <row r="38" spans="1:5" x14ac:dyDescent="0.3">
      <c r="A38" s="21" t="s">
        <v>53</v>
      </c>
      <c r="B38" s="19">
        <v>104236.12450999999</v>
      </c>
      <c r="C38" s="19"/>
      <c r="D38" s="19">
        <v>29.992380000000001</v>
      </c>
      <c r="E38" s="19">
        <v>92730.5242</v>
      </c>
    </row>
    <row r="39" spans="1:5" x14ac:dyDescent="0.3">
      <c r="A39" s="21" t="s">
        <v>54</v>
      </c>
      <c r="B39" s="19">
        <v>434.39100000000002</v>
      </c>
      <c r="C39" s="19"/>
      <c r="D39" s="19"/>
      <c r="E39" s="19"/>
    </row>
    <row r="40" spans="1:5" ht="27.6" x14ac:dyDescent="0.3">
      <c r="A40" s="21" t="s">
        <v>55</v>
      </c>
      <c r="B40" s="19">
        <v>41623.517599999999</v>
      </c>
      <c r="C40" s="19"/>
      <c r="D40" s="19"/>
      <c r="E40" s="19"/>
    </row>
    <row r="41" spans="1:5" x14ac:dyDescent="0.3">
      <c r="A41" s="21" t="s">
        <v>56</v>
      </c>
      <c r="B41" s="19">
        <v>9048.4115000000002</v>
      </c>
      <c r="C41" s="19"/>
      <c r="D41" s="19"/>
      <c r="E41" s="19"/>
    </row>
    <row r="42" spans="1:5" x14ac:dyDescent="0.3">
      <c r="A42" s="21" t="s">
        <v>57</v>
      </c>
      <c r="B42" s="19">
        <v>11077.58504</v>
      </c>
      <c r="C42" s="19">
        <v>114.16305</v>
      </c>
      <c r="D42" s="19"/>
      <c r="E42" s="19"/>
    </row>
    <row r="43" spans="1:5" x14ac:dyDescent="0.3">
      <c r="A43" s="21" t="s">
        <v>58</v>
      </c>
      <c r="B43" s="19">
        <v>172.46901</v>
      </c>
      <c r="C43" s="19">
        <v>39.149299999999997</v>
      </c>
      <c r="D43" s="19"/>
      <c r="E43" s="19"/>
    </row>
    <row r="44" spans="1:5" x14ac:dyDescent="0.3">
      <c r="A44" s="21" t="s">
        <v>59</v>
      </c>
      <c r="B44" s="19">
        <v>1134.9550300000001</v>
      </c>
      <c r="C44" s="19">
        <v>462</v>
      </c>
      <c r="D44" s="19"/>
      <c r="E44" s="19"/>
    </row>
    <row r="45" spans="1:5" ht="27.6" x14ac:dyDescent="0.3">
      <c r="A45" s="21" t="s">
        <v>60</v>
      </c>
      <c r="B45" s="19">
        <v>1037.7890199999999</v>
      </c>
      <c r="C45" s="19"/>
      <c r="D45" s="19"/>
      <c r="E45" s="19">
        <v>-120</v>
      </c>
    </row>
    <row r="46" spans="1:5" x14ac:dyDescent="0.3">
      <c r="A46" s="21" t="s">
        <v>61</v>
      </c>
      <c r="B46" s="19">
        <v>12696.06</v>
      </c>
      <c r="C46" s="19">
        <v>1028.9000000000001</v>
      </c>
      <c r="D46" s="19">
        <v>283.2</v>
      </c>
      <c r="E46" s="19"/>
    </row>
    <row r="47" spans="1:5" x14ac:dyDescent="0.3">
      <c r="A47" s="21" t="s">
        <v>62</v>
      </c>
      <c r="B47" s="19">
        <v>32021.4558</v>
      </c>
      <c r="C47" s="19">
        <v>400</v>
      </c>
      <c r="D47" s="19"/>
      <c r="E47" s="19"/>
    </row>
    <row r="48" spans="1:5" x14ac:dyDescent="0.3">
      <c r="A48" s="21" t="s">
        <v>63</v>
      </c>
      <c r="B48" s="19">
        <v>52.331969999999998</v>
      </c>
      <c r="C48" s="19"/>
      <c r="D48" s="19"/>
      <c r="E48" s="19"/>
    </row>
    <row r="49" spans="1:5" x14ac:dyDescent="0.3">
      <c r="A49" s="21" t="s">
        <v>64</v>
      </c>
      <c r="B49" s="19">
        <v>918.82</v>
      </c>
      <c r="C49" s="19">
        <v>230</v>
      </c>
      <c r="D49" s="19">
        <v>335</v>
      </c>
      <c r="E49" s="19"/>
    </row>
    <row r="50" spans="1:5" x14ac:dyDescent="0.3">
      <c r="A50" s="21" t="s">
        <v>65</v>
      </c>
      <c r="B50" s="19">
        <v>184.27837</v>
      </c>
      <c r="C50" s="19"/>
      <c r="D50" s="19"/>
      <c r="E50" s="19"/>
    </row>
    <row r="51" spans="1:5" x14ac:dyDescent="0.3">
      <c r="A51" s="21" t="s">
        <v>66</v>
      </c>
      <c r="B51" s="19">
        <v>1598</v>
      </c>
      <c r="C51" s="19">
        <v>1074</v>
      </c>
      <c r="D51" s="19">
        <v>324</v>
      </c>
      <c r="E51" s="19"/>
    </row>
    <row r="52" spans="1:5" x14ac:dyDescent="0.3">
      <c r="A52" s="21" t="s">
        <v>67</v>
      </c>
      <c r="B52" s="19">
        <v>670.49558999999999</v>
      </c>
      <c r="C52" s="19">
        <v>601.06958999999995</v>
      </c>
      <c r="D52" s="19"/>
      <c r="E52" s="19"/>
    </row>
    <row r="53" spans="1:5" ht="27.6" x14ac:dyDescent="0.3">
      <c r="A53" s="21" t="s">
        <v>68</v>
      </c>
      <c r="B53" s="19">
        <v>16479.07646</v>
      </c>
      <c r="C53" s="19">
        <v>12500</v>
      </c>
      <c r="D53" s="19">
        <v>3500</v>
      </c>
      <c r="E53" s="19"/>
    </row>
    <row r="54" spans="1:5" ht="27.6" x14ac:dyDescent="0.3">
      <c r="A54" s="21" t="s">
        <v>69</v>
      </c>
      <c r="B54" s="19">
        <v>39.469479999999997</v>
      </c>
      <c r="C54" s="19"/>
      <c r="D54" s="19"/>
      <c r="E54" s="19"/>
    </row>
    <row r="55" spans="1:5" x14ac:dyDescent="0.3">
      <c r="A55" s="21" t="s">
        <v>70</v>
      </c>
      <c r="B55" s="19">
        <v>300.36185</v>
      </c>
      <c r="C55" s="19">
        <v>110</v>
      </c>
      <c r="D55" s="19"/>
      <c r="E55" s="19"/>
    </row>
    <row r="56" spans="1:5" x14ac:dyDescent="0.3">
      <c r="A56" s="21" t="s">
        <v>71</v>
      </c>
      <c r="B56" s="19">
        <v>4336.5673999999999</v>
      </c>
      <c r="C56" s="19">
        <v>2914.5707000000002</v>
      </c>
      <c r="D56" s="19">
        <v>780.35670000000005</v>
      </c>
      <c r="E56" s="19"/>
    </row>
    <row r="57" spans="1:5" x14ac:dyDescent="0.3">
      <c r="A57" s="21" t="s">
        <v>72</v>
      </c>
      <c r="B57" s="19">
        <v>195420.62859000001</v>
      </c>
      <c r="C57" s="19">
        <v>384.89386000000002</v>
      </c>
      <c r="D57" s="19">
        <v>811.38607999999999</v>
      </c>
      <c r="E57" s="19"/>
    </row>
    <row r="58" spans="1:5" x14ac:dyDescent="0.3">
      <c r="A58" s="21" t="s">
        <v>73</v>
      </c>
      <c r="B58" s="19">
        <v>3407.2089500000002</v>
      </c>
      <c r="C58" s="19">
        <v>968.14074000000005</v>
      </c>
      <c r="D58" s="19">
        <v>483.12700999999998</v>
      </c>
      <c r="E58" s="19"/>
    </row>
    <row r="59" spans="1:5" x14ac:dyDescent="0.3">
      <c r="A59" s="21" t="s">
        <v>74</v>
      </c>
      <c r="B59" s="19">
        <v>248.85339999999999</v>
      </c>
      <c r="C59" s="19"/>
      <c r="D59" s="19"/>
      <c r="E59" s="19"/>
    </row>
    <row r="60" spans="1:5" x14ac:dyDescent="0.3">
      <c r="A60" s="21" t="s">
        <v>75</v>
      </c>
      <c r="B60" s="19">
        <v>6179.4830000000002</v>
      </c>
      <c r="C60" s="19">
        <v>920</v>
      </c>
      <c r="D60" s="19">
        <v>279.86</v>
      </c>
      <c r="E60" s="19"/>
    </row>
    <row r="61" spans="1:5" x14ac:dyDescent="0.3">
      <c r="A61" s="23" t="s">
        <v>76</v>
      </c>
      <c r="B61" s="20">
        <v>663301.27188000001</v>
      </c>
      <c r="C61" s="20">
        <v>35697.086360000001</v>
      </c>
      <c r="D61" s="20">
        <v>10675.37363</v>
      </c>
      <c r="E61" s="20">
        <v>96876.785650000005</v>
      </c>
    </row>
  </sheetData>
  <mergeCells count="24">
    <mergeCell ref="A16:D16"/>
    <mergeCell ref="A17:D17"/>
    <mergeCell ref="A18:D18"/>
    <mergeCell ref="A19:D19"/>
    <mergeCell ref="A23:D23"/>
    <mergeCell ref="A20:D20"/>
    <mergeCell ref="A21:D21"/>
    <mergeCell ref="A22:D22"/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2" right="0.2" top="0.18" bottom="0.18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10" zoomScaleNormal="100" zoomScaleSheetLayoutView="100" workbookViewId="0">
      <selection activeCell="B18" sqref="B18"/>
    </sheetView>
  </sheetViews>
  <sheetFormatPr defaultRowHeight="14.4" x14ac:dyDescent="0.3"/>
  <cols>
    <col min="1" max="1" width="38.33203125" customWidth="1"/>
    <col min="2" max="2" width="13.109375" customWidth="1"/>
    <col min="3" max="3" width="13" customWidth="1"/>
    <col min="4" max="4" width="13.88671875" customWidth="1"/>
    <col min="5" max="6" width="13.109375" customWidth="1"/>
    <col min="7" max="7" width="13.6640625" customWidth="1"/>
    <col min="8" max="8" width="13" customWidth="1"/>
    <col min="9" max="9" width="13.44140625" customWidth="1"/>
    <col min="10" max="10" width="12.6640625" customWidth="1"/>
    <col min="11" max="11" width="11" customWidth="1"/>
    <col min="12" max="12" width="13.5546875" customWidth="1"/>
    <col min="13" max="13" width="13.33203125" customWidth="1"/>
    <col min="14" max="14" width="13.21875" customWidth="1"/>
    <col min="15" max="15" width="13" customWidth="1"/>
  </cols>
  <sheetData>
    <row r="1" spans="1:20" s="29" customFormat="1" ht="15.6" x14ac:dyDescent="0.3">
      <c r="A1" s="43" t="s">
        <v>42</v>
      </c>
      <c r="C1" s="30" t="s">
        <v>13</v>
      </c>
    </row>
    <row r="2" spans="1:20" x14ac:dyDescent="0.3">
      <c r="A2" s="38" t="str">
        <f>TEXT(EndData2,"[$-FC19]ДД.ММ.ГГГ")</f>
        <v>09.04.2015</v>
      </c>
      <c r="B2" s="38">
        <f>A2+1</f>
        <v>42104</v>
      </c>
      <c r="C2" s="44" t="str">
        <f>TEXT(B2,"[$-FC19]ДД.ММ.ГГГ")</f>
        <v>10.04.2015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28500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28500</v>
      </c>
      <c r="Q4" s="27"/>
      <c r="R4" s="27"/>
      <c r="S4" s="27"/>
      <c r="T4" s="27"/>
    </row>
    <row r="5" spans="1:20" ht="66.599999999999994" x14ac:dyDescent="0.3">
      <c r="A5" s="25" t="s">
        <v>32</v>
      </c>
      <c r="B5" s="40">
        <v>14341.675209999999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26">
        <v>14341.675209999999</v>
      </c>
      <c r="Q5" s="27"/>
      <c r="R5" s="27"/>
      <c r="S5" s="27"/>
      <c r="T5" s="27"/>
    </row>
    <row r="6" spans="1:20" ht="93" x14ac:dyDescent="0.3">
      <c r="A6" s="25" t="s">
        <v>33</v>
      </c>
      <c r="B6" s="40">
        <v>200</v>
      </c>
      <c r="C6" s="40">
        <v>120</v>
      </c>
      <c r="D6" s="40"/>
      <c r="E6" s="40">
        <v>326.58</v>
      </c>
      <c r="F6" s="40"/>
      <c r="G6" s="40">
        <v>119</v>
      </c>
      <c r="H6" s="40">
        <v>332.02</v>
      </c>
      <c r="I6" s="40">
        <v>88</v>
      </c>
      <c r="J6" s="40"/>
      <c r="K6" s="40"/>
      <c r="L6" s="40">
        <v>200</v>
      </c>
      <c r="M6" s="40">
        <v>318</v>
      </c>
      <c r="N6" s="40">
        <v>318.10000000000002</v>
      </c>
      <c r="O6" s="40"/>
      <c r="P6" s="26">
        <v>2021.7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34801.809419999998</v>
      </c>
      <c r="C7" s="40"/>
      <c r="D7" s="40"/>
      <c r="E7" s="40"/>
      <c r="F7" s="40"/>
      <c r="G7" s="40"/>
      <c r="H7" s="40"/>
      <c r="I7" s="40"/>
      <c r="J7" s="40">
        <v>11671.87291</v>
      </c>
      <c r="K7" s="40">
        <v>10422.16336</v>
      </c>
      <c r="L7" s="40"/>
      <c r="M7" s="40"/>
      <c r="N7" s="40"/>
      <c r="O7" s="40"/>
      <c r="P7" s="26">
        <v>56895.845690000002</v>
      </c>
      <c r="Q7" s="27"/>
      <c r="R7" s="27"/>
      <c r="S7" s="27"/>
      <c r="T7" s="27"/>
    </row>
    <row r="8" spans="1:20" ht="53.4" x14ac:dyDescent="0.3">
      <c r="A8" s="25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>
        <v>141.01696999999999</v>
      </c>
      <c r="P8" s="26">
        <v>141.01696999999999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/>
      <c r="C9" s="40"/>
      <c r="D9" s="40"/>
      <c r="E9" s="40"/>
      <c r="F9" s="40"/>
      <c r="G9" s="40"/>
      <c r="H9" s="40">
        <v>75.42</v>
      </c>
      <c r="I9" s="40"/>
      <c r="J9" s="40"/>
      <c r="K9" s="40"/>
      <c r="L9" s="40"/>
      <c r="M9" s="40"/>
      <c r="N9" s="40"/>
      <c r="O9" s="40">
        <v>14.257999999999999</v>
      </c>
      <c r="P9" s="26">
        <v>89.677999999999997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>
        <v>2599</v>
      </c>
      <c r="O10" s="40"/>
      <c r="P10" s="26">
        <v>2599</v>
      </c>
      <c r="Q10" s="27"/>
      <c r="R10" s="27"/>
      <c r="S10" s="27"/>
      <c r="T10" s="27"/>
    </row>
    <row r="11" spans="1:20" ht="66.599999999999994" x14ac:dyDescent="0.3">
      <c r="A11" s="25" t="s">
        <v>38</v>
      </c>
      <c r="B11" s="40"/>
      <c r="C11" s="40"/>
      <c r="D11" s="40"/>
      <c r="E11" s="40"/>
      <c r="F11" s="40"/>
      <c r="G11" s="40"/>
      <c r="H11" s="40"/>
      <c r="I11" s="40">
        <v>155</v>
      </c>
      <c r="J11" s="40"/>
      <c r="K11" s="40"/>
      <c r="L11" s="40"/>
      <c r="M11" s="40"/>
      <c r="N11" s="40"/>
      <c r="O11" s="40"/>
      <c r="P11" s="26">
        <v>155</v>
      </c>
      <c r="Q11" s="27"/>
      <c r="R11" s="27"/>
      <c r="S11" s="27"/>
      <c r="T11" s="27"/>
    </row>
    <row r="12" spans="1:20" ht="66.599999999999994" x14ac:dyDescent="0.3">
      <c r="A12" s="25" t="s">
        <v>39</v>
      </c>
      <c r="B12" s="40">
        <v>12531.15432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26">
        <v>12531.15432</v>
      </c>
      <c r="Q12" s="27"/>
      <c r="R12" s="27"/>
      <c r="S12" s="27"/>
      <c r="T12" s="27"/>
    </row>
    <row r="13" spans="1:20" ht="40.200000000000003" x14ac:dyDescent="0.3">
      <c r="A13" s="25" t="s">
        <v>40</v>
      </c>
      <c r="B13" s="40"/>
      <c r="C13" s="40"/>
      <c r="D13" s="40"/>
      <c r="E13" s="40"/>
      <c r="F13" s="40"/>
      <c r="G13" s="40"/>
      <c r="H13" s="40">
        <v>2.4186000000000001</v>
      </c>
      <c r="I13" s="40"/>
      <c r="J13" s="40"/>
      <c r="K13" s="40"/>
      <c r="L13" s="40"/>
      <c r="M13" s="40"/>
      <c r="N13" s="40"/>
      <c r="O13" s="40"/>
      <c r="P13" s="26">
        <v>2.4186000000000001</v>
      </c>
      <c r="Q13" s="27"/>
      <c r="R13" s="27"/>
      <c r="S13" s="27"/>
      <c r="T13" s="27"/>
    </row>
    <row r="14" spans="1:20" x14ac:dyDescent="0.3">
      <c r="A14" s="33" t="s">
        <v>41</v>
      </c>
      <c r="B14" s="41">
        <v>90374.638949999993</v>
      </c>
      <c r="C14" s="41">
        <v>120</v>
      </c>
      <c r="D14" s="41"/>
      <c r="E14" s="41">
        <v>326.58</v>
      </c>
      <c r="F14" s="41"/>
      <c r="G14" s="41">
        <v>119</v>
      </c>
      <c r="H14" s="41">
        <v>409.85860000000002</v>
      </c>
      <c r="I14" s="41">
        <v>243</v>
      </c>
      <c r="J14" s="41">
        <v>11671.87291</v>
      </c>
      <c r="K14" s="41">
        <v>10422.16336</v>
      </c>
      <c r="L14" s="41">
        <v>200</v>
      </c>
      <c r="M14" s="41">
        <v>318</v>
      </c>
      <c r="N14" s="41">
        <v>2917.1</v>
      </c>
      <c r="O14" s="41">
        <v>155.27497</v>
      </c>
      <c r="P14" s="26">
        <v>117277.48879</v>
      </c>
      <c r="Q14" s="34"/>
      <c r="R14" s="34"/>
      <c r="S14" s="34"/>
      <c r="T14" s="34"/>
    </row>
    <row r="16" spans="1:20" x14ac:dyDescent="0.3">
      <c r="A16" s="37" t="s">
        <v>30</v>
      </c>
      <c r="B16" s="36">
        <f>P14+Учреждения!B61</f>
        <v>780578.76066999999</v>
      </c>
    </row>
    <row r="17" spans="1:2" ht="32.25" customHeight="1" x14ac:dyDescent="0.3">
      <c r="A17" s="37" t="str">
        <f>CONCATENATE("Остатки бюджетных средств на ",C2,"г.")</f>
        <v>Остатки бюджетных средств на 10.04.2015г.</v>
      </c>
      <c r="B17" s="36">
        <v>1106299.8999999999</v>
      </c>
    </row>
  </sheetData>
  <pageMargins left="0.23622047244094491" right="0.23622047244094491" top="0.23" bottom="0.54" header="0.17" footer="0.31496062992125984"/>
  <pageSetup paperSize="9" scale="6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2015-04-13T04:44:11Z</dcterms:modified>
</cp:coreProperties>
</file>