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Учреждения!$24:$25</definedName>
    <definedName name="_xlnm.Print_Area" localSheetId="1">'Муниципальные районы'!$A$1:$P$16</definedName>
    <definedName name="_xlnm.Print_Area" localSheetId="0">Учреждения!$A$1:$E$56</definedName>
  </definedNames>
  <calcPr calcId="145621" refMode="R1C1"/>
</workbook>
</file>

<file path=xl/calcChain.xml><?xml version="1.0" encoding="utf-8"?>
<calcChain xmlns="http://schemas.openxmlformats.org/spreadsheetml/2006/main">
  <c r="E8" i="1" l="1"/>
  <c r="E22" i="1"/>
  <c r="E9" i="1"/>
  <c r="E21" i="1"/>
  <c r="E19" i="1"/>
  <c r="E18" i="1"/>
  <c r="E17" i="1"/>
  <c r="E15" i="1"/>
  <c r="E11" i="1"/>
  <c r="E12" i="1"/>
  <c r="E14" i="1"/>
  <c r="E10" i="1"/>
  <c r="E13" i="1"/>
  <c r="B14" i="2"/>
  <c r="A2" i="2" l="1"/>
  <c r="B2" i="2" s="1"/>
  <c r="C2" i="2" s="1"/>
  <c r="A1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<sst xmlns="http://schemas.openxmlformats.org/spreadsheetml/2006/main" count="84" uniqueCount="83">
  <si>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</si>
  <si>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</si>
  <si>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</si>
  <si>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</si>
  <si>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</si>
  <si>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</si>
  <si>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</si>
  <si>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</si>
  <si>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</si>
  <si>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</si>
  <si>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</si>
  <si>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</si>
  <si>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</si>
  <si>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</si>
  <si>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</si>
  <si>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</si>
  <si>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</si>
  <si>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</si>
  <si>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</si>
  <si>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</si>
  <si>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</si>
  <si>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</si>
  <si>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</si>
  <si>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</si>
  <si>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</si>
  <si>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</si>
  <si>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</si>
  <si>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</si>
  <si>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</si>
  <si>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</si>
  <si>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</si>
  <si>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</si>
  <si>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</si>
  <si>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</si>
  <si>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</si>
  <si>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</si>
  <si>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</si>
  <si>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</si>
  <si>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</si>
  <si>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Всего:</t>
  </si>
  <si>
    <t>23.04.2015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</si>
  <si>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</si>
  <si>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</si>
  <si>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</si>
  <si>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</si>
  <si>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</si>
  <si>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</si>
  <si>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</si>
  <si>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</si>
  <si>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</si>
  <si>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</si>
  <si>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</si>
  <si>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</si>
  <si>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</si>
  <si>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</si>
  <si>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</si>
  <si>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</si>
  <si>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</si>
  <si>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</si>
  <si>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</si>
  <si>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</si>
  <si>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технического надзора Камчатского края</t>
  </si>
  <si>
    <t>Государственная жилищная инспекция Камчатского края</t>
  </si>
  <si>
    <t>Министерство экономического развития, предпринимательства и торговли Камчатского края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</si>
  <si>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</si>
  <si>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</si>
  <si>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</si>
  <si>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</si>
  <si>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Министерство территориального развития Камчатского края</t>
  </si>
  <si>
    <t>ИТОГО</t>
  </si>
  <si>
    <t>17.04.2015</t>
  </si>
  <si>
    <t>Единая субвенция бюджетам субъектов Российской Федерации</t>
  </si>
  <si>
    <t xml:space="preserve"> 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</si>
  <si>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</si>
  <si>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</si>
  <si>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Дотации бюджетам субъектов Российской Федерации на поддержку мер по обеспечению сбалансированности бюджетов</t>
  </si>
  <si>
    <t xml:space="preserve"> 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</si>
  <si>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 xml:space="preserve"> 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</si>
  <si>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</si>
  <si>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</si>
  <si>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 xml:space="preserve"> 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</si>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</sst>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4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7" t="s">
        <v>0</v>
      </c>
      <c r="B1" s="47"/>
      <c r="C1" s="47"/>
      <c r="D1" s="47"/>
      <c r="E1" s="47"/>
      <c r="F1" s="31" t="s">
        <v>70</v>
      </c>
      <c r="G1" s="32" t="str">
        <f>TEXT(F1,"[$-FC19]ДД ММММ")</f>
        <v>17 апреля</v>
      </c>
      <c r="H1" s="32" t="str">
        <f>TEXT(F1,"[$-FC19]ДД.ММ.ГГГ \г")</f>
        <v>17.04.2015 г</v>
      </c>
    </row>
    <row r="2" spans="1:9" ht="15.6" x14ac:dyDescent="0.3">
      <c r="A2" s="47" t="str">
        <f>CONCATENATE("с ",G1," по ",G2,"ода")</f>
        <v>с 17 апреля по 23 апреля 2015 года</v>
      </c>
      <c r="B2" s="47"/>
      <c r="C2" s="47"/>
      <c r="D2" s="47"/>
      <c r="E2" s="47"/>
      <c r="F2" s="31" t="s">
        <v>40</v>
      </c>
      <c r="G2" s="32" t="str">
        <f>TEXT(F2,"[$-FC19]ДД ММММ ГГГ \г")</f>
        <v>23 апреля 2015 г</v>
      </c>
      <c r="H2" s="32" t="str">
        <f>TEXT(F2,"[$-FC19]ДД.ММ.ГГГ \г")</f>
        <v>23.04.2015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8" t="str">
        <f>CONCATENATE("Остатки средств на ",H1,".")</f>
        <v>Остатки средств на 17.04.2015 г.</v>
      </c>
      <c r="B5" s="49"/>
      <c r="C5" s="49"/>
      <c r="D5" s="50"/>
      <c r="E5" s="8">
        <v>3690443.8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7" t="s">
        <v>2</v>
      </c>
      <c r="B7" s="46"/>
      <c r="C7" s="46"/>
      <c r="D7" s="46"/>
      <c r="E7" s="13"/>
    </row>
    <row r="8" spans="1:9" x14ac:dyDescent="0.3">
      <c r="A8" s="52" t="s">
        <v>3</v>
      </c>
      <c r="B8" s="46"/>
      <c r="C8" s="46"/>
      <c r="D8" s="46"/>
      <c r="E8" s="9">
        <f>E22-E9</f>
        <v>202858.62458000027</v>
      </c>
    </row>
    <row r="9" spans="1:9" x14ac:dyDescent="0.3">
      <c r="A9" s="45" t="s">
        <v>4</v>
      </c>
      <c r="B9" s="46"/>
      <c r="C9" s="46"/>
      <c r="D9" s="46"/>
      <c r="E9" s="14">
        <f>SUM(E10:E21)</f>
        <v>23822.1</v>
      </c>
    </row>
    <row r="10" spans="1:9" x14ac:dyDescent="0.3">
      <c r="A10" s="45" t="s">
        <v>71</v>
      </c>
      <c r="B10" s="46"/>
      <c r="C10" s="46"/>
      <c r="D10" s="46"/>
      <c r="E10" s="14">
        <f>13.3+36.8</f>
        <v>50.099999999999994</v>
      </c>
    </row>
    <row r="11" spans="1:9" ht="31.2" customHeight="1" x14ac:dyDescent="0.3">
      <c r="A11" s="45" t="s">
        <v>72</v>
      </c>
      <c r="B11" s="46"/>
      <c r="C11" s="46"/>
      <c r="D11" s="46"/>
      <c r="E11" s="14">
        <f>406.3+346.4+1076.4+159</f>
        <v>1988.1000000000001</v>
      </c>
    </row>
    <row r="12" spans="1:9" ht="43.8" customHeight="1" x14ac:dyDescent="0.3">
      <c r="A12" s="45" t="s">
        <v>73</v>
      </c>
      <c r="B12" s="46"/>
      <c r="C12" s="46"/>
      <c r="D12" s="46"/>
      <c r="E12" s="14">
        <f>166.2+8.5</f>
        <v>174.7</v>
      </c>
    </row>
    <row r="13" spans="1:9" ht="44.4" customHeight="1" x14ac:dyDescent="0.3">
      <c r="A13" s="45" t="s">
        <v>74</v>
      </c>
      <c r="B13" s="46"/>
      <c r="C13" s="46"/>
      <c r="D13" s="46"/>
      <c r="E13" s="14">
        <f>40.4</f>
        <v>40.4</v>
      </c>
    </row>
    <row r="14" spans="1:9" ht="16.2" customHeight="1" x14ac:dyDescent="0.3">
      <c r="A14" s="45" t="s">
        <v>75</v>
      </c>
      <c r="B14" s="46"/>
      <c r="C14" s="46"/>
      <c r="D14" s="46"/>
      <c r="E14" s="14">
        <f>28472</f>
        <v>28472</v>
      </c>
    </row>
    <row r="15" spans="1:9" ht="27.6" customHeight="1" x14ac:dyDescent="0.3">
      <c r="A15" s="45" t="s">
        <v>76</v>
      </c>
      <c r="B15" s="46"/>
      <c r="C15" s="46"/>
      <c r="D15" s="46"/>
      <c r="E15" s="14">
        <f>-23217.8-127.9-1</f>
        <v>-23346.7</v>
      </c>
    </row>
    <row r="16" spans="1:9" ht="33" customHeight="1" x14ac:dyDescent="0.3">
      <c r="A16" s="45" t="s">
        <v>77</v>
      </c>
      <c r="B16" s="46"/>
      <c r="C16" s="46"/>
      <c r="D16" s="46"/>
      <c r="E16" s="14">
        <v>13000</v>
      </c>
    </row>
    <row r="17" spans="1:5" ht="49.2" customHeight="1" x14ac:dyDescent="0.3">
      <c r="A17" s="45" t="s">
        <v>78</v>
      </c>
      <c r="B17" s="46"/>
      <c r="C17" s="46"/>
      <c r="D17" s="46"/>
      <c r="E17" s="14">
        <f>3338.1</f>
        <v>3338.1</v>
      </c>
    </row>
    <row r="18" spans="1:5" ht="48.6" customHeight="1" x14ac:dyDescent="0.3">
      <c r="A18" s="45" t="s">
        <v>79</v>
      </c>
      <c r="B18" s="46"/>
      <c r="C18" s="46"/>
      <c r="D18" s="46"/>
      <c r="E18" s="14">
        <f>9.7</f>
        <v>9.6999999999999993</v>
      </c>
    </row>
    <row r="19" spans="1:5" ht="33.6" customHeight="1" x14ac:dyDescent="0.3">
      <c r="A19" s="45" t="s">
        <v>80</v>
      </c>
      <c r="B19" s="46"/>
      <c r="C19" s="46"/>
      <c r="D19" s="46"/>
      <c r="E19" s="14">
        <f>3.5</f>
        <v>3.5</v>
      </c>
    </row>
    <row r="20" spans="1:5" ht="33.6" customHeight="1" x14ac:dyDescent="0.3">
      <c r="A20" s="45" t="s">
        <v>81</v>
      </c>
      <c r="B20" s="46"/>
      <c r="C20" s="46"/>
      <c r="D20" s="46"/>
      <c r="E20" s="14">
        <v>30.3</v>
      </c>
    </row>
    <row r="21" spans="1:5" ht="33.6" customHeight="1" x14ac:dyDescent="0.3">
      <c r="A21" s="45" t="s">
        <v>82</v>
      </c>
      <c r="B21" s="46"/>
      <c r="C21" s="46"/>
      <c r="D21" s="46"/>
      <c r="E21" s="14">
        <f>61.9</f>
        <v>61.9</v>
      </c>
    </row>
    <row r="22" spans="1:5" x14ac:dyDescent="0.3">
      <c r="A22" s="51" t="s">
        <v>5</v>
      </c>
      <c r="B22" s="52"/>
      <c r="C22" s="52"/>
      <c r="D22" s="52"/>
      <c r="E22" s="13">
        <f>'Муниципальные районы'!B15-Учреждения!E5+'Муниципальные районы'!B14</f>
        <v>226680.72458000027</v>
      </c>
    </row>
    <row r="23" spans="1:5" x14ac:dyDescent="0.3">
      <c r="A23" s="15"/>
      <c r="B23" s="16"/>
      <c r="C23" s="16"/>
      <c r="D23" s="6"/>
      <c r="E23" s="17"/>
    </row>
    <row r="24" spans="1:5" x14ac:dyDescent="0.3">
      <c r="A24" s="53" t="s">
        <v>14</v>
      </c>
      <c r="B24" s="55" t="s">
        <v>6</v>
      </c>
      <c r="C24" s="56" t="s">
        <v>7</v>
      </c>
      <c r="D24" s="56"/>
      <c r="E24" s="56"/>
    </row>
    <row r="25" spans="1:5" ht="82.8" x14ac:dyDescent="0.3">
      <c r="A25" s="54"/>
      <c r="B25" s="55"/>
      <c r="C25" s="18" t="s">
        <v>8</v>
      </c>
      <c r="D25" s="18" t="s">
        <v>9</v>
      </c>
      <c r="E25" s="18" t="s">
        <v>10</v>
      </c>
    </row>
    <row r="26" spans="1:5" x14ac:dyDescent="0.3">
      <c r="A26" s="21" t="s">
        <v>41</v>
      </c>
      <c r="B26" s="19">
        <v>99.822999999999993</v>
      </c>
      <c r="C26" s="19"/>
      <c r="D26" s="19"/>
      <c r="E26" s="19"/>
    </row>
    <row r="27" spans="1:5" x14ac:dyDescent="0.3">
      <c r="A27" s="21" t="s">
        <v>42</v>
      </c>
      <c r="B27" s="19">
        <v>78.703999999999994</v>
      </c>
      <c r="C27" s="19"/>
      <c r="D27" s="19"/>
      <c r="E27" s="19"/>
    </row>
    <row r="28" spans="1:5" x14ac:dyDescent="0.3">
      <c r="A28" s="21" t="s">
        <v>43</v>
      </c>
      <c r="B28" s="19">
        <v>8859.4048500000008</v>
      </c>
      <c r="C28" s="19">
        <v>437.82857000000001</v>
      </c>
      <c r="D28" s="19">
        <v>76.228409999999997</v>
      </c>
      <c r="E28" s="19"/>
    </row>
    <row r="29" spans="1:5" ht="27.6" x14ac:dyDescent="0.3">
      <c r="A29" s="21" t="s">
        <v>44</v>
      </c>
      <c r="B29" s="19">
        <v>36163.050999999999</v>
      </c>
      <c r="C29" s="19">
        <v>1101</v>
      </c>
      <c r="D29" s="19"/>
      <c r="E29" s="19"/>
    </row>
    <row r="30" spans="1:5" x14ac:dyDescent="0.3">
      <c r="A30" s="21" t="s">
        <v>45</v>
      </c>
      <c r="B30" s="19">
        <v>305.37544000000003</v>
      </c>
      <c r="C30" s="19"/>
      <c r="D30" s="19"/>
      <c r="E30" s="19"/>
    </row>
    <row r="31" spans="1:5" x14ac:dyDescent="0.3">
      <c r="A31" s="21" t="s">
        <v>46</v>
      </c>
      <c r="B31" s="19">
        <v>0.35299999999999998</v>
      </c>
      <c r="C31" s="19"/>
      <c r="D31" s="19"/>
      <c r="E31" s="19"/>
    </row>
    <row r="32" spans="1:5" ht="27.6" x14ac:dyDescent="0.3">
      <c r="A32" s="21" t="s">
        <v>47</v>
      </c>
      <c r="B32" s="19">
        <v>345463.06400999997</v>
      </c>
      <c r="C32" s="19"/>
      <c r="D32" s="19"/>
      <c r="E32" s="19"/>
    </row>
    <row r="33" spans="1:5" x14ac:dyDescent="0.3">
      <c r="A33" s="21" t="s">
        <v>48</v>
      </c>
      <c r="B33" s="19">
        <v>45504.080999999998</v>
      </c>
      <c r="C33" s="19"/>
      <c r="D33" s="19"/>
      <c r="E33" s="19"/>
    </row>
    <row r="34" spans="1:5" x14ac:dyDescent="0.3">
      <c r="A34" s="21" t="s">
        <v>49</v>
      </c>
      <c r="B34" s="19">
        <v>1220.5139999999999</v>
      </c>
      <c r="C34" s="19"/>
      <c r="D34" s="19"/>
      <c r="E34" s="19">
        <v>1000</v>
      </c>
    </row>
    <row r="35" spans="1:5" x14ac:dyDescent="0.3">
      <c r="A35" s="21" t="s">
        <v>50</v>
      </c>
      <c r="B35" s="19">
        <v>14889.86492</v>
      </c>
      <c r="C35" s="19">
        <v>4001</v>
      </c>
      <c r="D35" s="19">
        <v>2366.9088499999998</v>
      </c>
      <c r="E35" s="19">
        <v>3.3759999999999999</v>
      </c>
    </row>
    <row r="36" spans="1:5" x14ac:dyDescent="0.3">
      <c r="A36" s="21" t="s">
        <v>51</v>
      </c>
      <c r="B36" s="19">
        <v>7818.2393000000002</v>
      </c>
      <c r="C36" s="19"/>
      <c r="D36" s="19"/>
      <c r="E36" s="19">
        <v>1268.0771999999999</v>
      </c>
    </row>
    <row r="37" spans="1:5" x14ac:dyDescent="0.3">
      <c r="A37" s="21" t="s">
        <v>52</v>
      </c>
      <c r="B37" s="19">
        <v>12857.41632</v>
      </c>
      <c r="C37" s="19"/>
      <c r="D37" s="19"/>
      <c r="E37" s="19">
        <v>12758.686530000001</v>
      </c>
    </row>
    <row r="38" spans="1:5" x14ac:dyDescent="0.3">
      <c r="A38" s="21" t="s">
        <v>53</v>
      </c>
      <c r="B38" s="19">
        <v>648.83546000000001</v>
      </c>
      <c r="C38" s="19">
        <v>25.024999999999999</v>
      </c>
      <c r="D38" s="19">
        <v>6.8318300000000001</v>
      </c>
      <c r="E38" s="19"/>
    </row>
    <row r="39" spans="1:5" ht="27.6" x14ac:dyDescent="0.3">
      <c r="A39" s="21" t="s">
        <v>54</v>
      </c>
      <c r="B39" s="19">
        <v>2847.0767999999998</v>
      </c>
      <c r="C39" s="19"/>
      <c r="D39" s="19"/>
      <c r="E39" s="19"/>
    </row>
    <row r="40" spans="1:5" x14ac:dyDescent="0.3">
      <c r="A40" s="21" t="s">
        <v>55</v>
      </c>
      <c r="B40" s="19">
        <v>1001.55528</v>
      </c>
      <c r="C40" s="19"/>
      <c r="D40" s="19"/>
      <c r="E40" s="19"/>
    </row>
    <row r="41" spans="1:5" x14ac:dyDescent="0.3">
      <c r="A41" s="21" t="s">
        <v>56</v>
      </c>
      <c r="B41" s="19">
        <v>743.77986999999996</v>
      </c>
      <c r="C41" s="19">
        <v>445.27571999999998</v>
      </c>
      <c r="D41" s="19">
        <v>33.110720000000001</v>
      </c>
      <c r="E41" s="19"/>
    </row>
    <row r="42" spans="1:5" x14ac:dyDescent="0.3">
      <c r="A42" s="21" t="s">
        <v>57</v>
      </c>
      <c r="B42" s="19">
        <v>349.30014999999997</v>
      </c>
      <c r="C42" s="19">
        <v>241.54238000000001</v>
      </c>
      <c r="D42" s="19">
        <v>36.935879999999997</v>
      </c>
      <c r="E42" s="19"/>
    </row>
    <row r="43" spans="1:5" ht="27.6" x14ac:dyDescent="0.3">
      <c r="A43" s="21" t="s">
        <v>58</v>
      </c>
      <c r="B43" s="19">
        <v>0.7</v>
      </c>
      <c r="C43" s="19"/>
      <c r="D43" s="19"/>
      <c r="E43" s="19"/>
    </row>
    <row r="44" spans="1:5" x14ac:dyDescent="0.3">
      <c r="A44" s="21" t="s">
        <v>59</v>
      </c>
      <c r="B44" s="19">
        <v>13.16</v>
      </c>
      <c r="C44" s="19"/>
      <c r="D44" s="19"/>
      <c r="E44" s="19"/>
    </row>
    <row r="45" spans="1:5" x14ac:dyDescent="0.3">
      <c r="A45" s="21" t="s">
        <v>60</v>
      </c>
      <c r="B45" s="19">
        <v>48010.618049999997</v>
      </c>
      <c r="C45" s="19"/>
      <c r="D45" s="19"/>
      <c r="E45" s="19"/>
    </row>
    <row r="46" spans="1:5" x14ac:dyDescent="0.3">
      <c r="A46" s="21" t="s">
        <v>61</v>
      </c>
      <c r="B46" s="19">
        <v>710.40806999999995</v>
      </c>
      <c r="C46" s="19">
        <v>530</v>
      </c>
      <c r="D46" s="19"/>
      <c r="E46" s="19"/>
    </row>
    <row r="47" spans="1:5" x14ac:dyDescent="0.3">
      <c r="A47" s="21" t="s">
        <v>62</v>
      </c>
      <c r="B47" s="19">
        <v>7.15</v>
      </c>
      <c r="C47" s="19"/>
      <c r="D47" s="19"/>
      <c r="E47" s="19"/>
    </row>
    <row r="48" spans="1:5" ht="27.6" x14ac:dyDescent="0.3">
      <c r="A48" s="21" t="s">
        <v>63</v>
      </c>
      <c r="B48" s="19">
        <v>326536.57416999998</v>
      </c>
      <c r="C48" s="19"/>
      <c r="D48" s="19"/>
      <c r="E48" s="19"/>
    </row>
    <row r="49" spans="1:5" x14ac:dyDescent="0.3">
      <c r="A49" s="21" t="s">
        <v>64</v>
      </c>
      <c r="B49" s="19">
        <v>2778.4862699999999</v>
      </c>
      <c r="C49" s="19"/>
      <c r="D49" s="19"/>
      <c r="E49" s="19"/>
    </row>
    <row r="50" spans="1:5" x14ac:dyDescent="0.3">
      <c r="A50" s="21" t="s">
        <v>65</v>
      </c>
      <c r="B50" s="19">
        <v>5497.36</v>
      </c>
      <c r="C50" s="19"/>
      <c r="D50" s="19"/>
      <c r="E50" s="19"/>
    </row>
    <row r="51" spans="1:5" x14ac:dyDescent="0.3">
      <c r="A51" s="21" t="s">
        <v>66</v>
      </c>
      <c r="B51" s="19">
        <v>4282.6183000000001</v>
      </c>
      <c r="C51" s="19">
        <v>908.37373000000002</v>
      </c>
      <c r="D51" s="19">
        <v>257.17124999999999</v>
      </c>
      <c r="E51" s="19"/>
    </row>
    <row r="52" spans="1:5" x14ac:dyDescent="0.3">
      <c r="A52" s="21" t="s">
        <v>67</v>
      </c>
      <c r="B52" s="19">
        <v>2367.4167299999999</v>
      </c>
      <c r="C52" s="19">
        <v>466.19090999999997</v>
      </c>
      <c r="D52" s="19">
        <v>100.1925</v>
      </c>
      <c r="E52" s="19"/>
    </row>
    <row r="53" spans="1:5" x14ac:dyDescent="0.3">
      <c r="A53" s="21" t="s">
        <v>68</v>
      </c>
      <c r="B53" s="19">
        <v>178.58027999999999</v>
      </c>
      <c r="C53" s="19"/>
      <c r="D53" s="19"/>
      <c r="E53" s="19"/>
    </row>
    <row r="54" spans="1:5" x14ac:dyDescent="0.3">
      <c r="A54" s="23" t="s">
        <v>69</v>
      </c>
      <c r="B54" s="20">
        <v>869233.51026999997</v>
      </c>
      <c r="C54" s="20">
        <v>8156.2363100000002</v>
      </c>
      <c r="D54" s="20">
        <v>2877.3794400000002</v>
      </c>
      <c r="E54" s="20">
        <v>15030.139730000001</v>
      </c>
    </row>
  </sheetData>
  <mergeCells count="22">
    <mergeCell ref="A1:E1"/>
    <mergeCell ref="A2:E2"/>
    <mergeCell ref="A5:D5"/>
    <mergeCell ref="A22:D22"/>
    <mergeCell ref="A24:A25"/>
    <mergeCell ref="B24:B25"/>
    <mergeCell ref="C24:E2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21:D21"/>
    <mergeCell ref="A16:D16"/>
    <mergeCell ref="A17:D17"/>
    <mergeCell ref="A18:D18"/>
    <mergeCell ref="A19:D19"/>
    <mergeCell ref="A20:D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view="pageBreakPreview" topLeftCell="A7" zoomScaleNormal="100" zoomScaleSheetLayoutView="100" workbookViewId="0">
      <selection activeCell="B15" sqref="B15"/>
    </sheetView>
  </sheetViews>
  <sheetFormatPr defaultRowHeight="14.4" x14ac:dyDescent="0.3"/>
  <cols>
    <col min="1" max="1" width="38.33203125" customWidth="1"/>
    <col min="2" max="2" width="13.109375" customWidth="1"/>
    <col min="3" max="4" width="13.5546875" customWidth="1"/>
    <col min="5" max="5" width="13.109375" customWidth="1"/>
    <col min="6" max="7" width="13.44140625" customWidth="1"/>
    <col min="8" max="8" width="14.109375" customWidth="1"/>
    <col min="9" max="9" width="13.88671875" customWidth="1"/>
    <col min="10" max="10" width="12.6640625" customWidth="1"/>
    <col min="11" max="11" width="11" customWidth="1"/>
    <col min="12" max="12" width="13.21875" customWidth="1"/>
    <col min="13" max="13" width="13.77734375" customWidth="1"/>
    <col min="14" max="15" width="12.88671875" customWidth="1"/>
  </cols>
  <sheetData>
    <row r="1" spans="1:20" s="29" customFormat="1" ht="15.6" x14ac:dyDescent="0.3">
      <c r="A1" s="43" t="s">
        <v>40</v>
      </c>
      <c r="C1" s="30" t="s">
        <v>13</v>
      </c>
    </row>
    <row r="2" spans="1:20" x14ac:dyDescent="0.3">
      <c r="A2" s="38" t="str">
        <f>TEXT(EndData2,"[$-FC19]ДД.ММ.ГГГ")</f>
        <v>23.04.2015</v>
      </c>
      <c r="B2" s="38">
        <f>A2+1</f>
        <v>42118</v>
      </c>
      <c r="C2" s="44" t="str">
        <f>TEXT(B2,"[$-FC19]ДД.ММ.ГГГ")</f>
        <v>24.04.2015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>
        <v>-420</v>
      </c>
      <c r="G4" s="40"/>
      <c r="H4" s="40"/>
      <c r="I4" s="40"/>
      <c r="J4" s="40"/>
      <c r="K4" s="40"/>
      <c r="L4" s="40"/>
      <c r="M4" s="40"/>
      <c r="N4" s="40"/>
      <c r="O4" s="40"/>
      <c r="P4" s="26">
        <v>-420</v>
      </c>
      <c r="Q4" s="27"/>
      <c r="R4" s="27"/>
      <c r="S4" s="27"/>
      <c r="T4" s="27"/>
    </row>
    <row r="5" spans="1:20" ht="93" x14ac:dyDescent="0.3">
      <c r="A5" s="25" t="s">
        <v>32</v>
      </c>
      <c r="B5" s="40"/>
      <c r="C5" s="40">
        <v>5447.1360000000004</v>
      </c>
      <c r="D5" s="40">
        <v>914.12347999999997</v>
      </c>
      <c r="E5" s="40">
        <v>243</v>
      </c>
      <c r="F5" s="40">
        <v>300</v>
      </c>
      <c r="G5" s="40"/>
      <c r="H5" s="40">
        <v>2044.027</v>
      </c>
      <c r="I5" s="40">
        <v>206</v>
      </c>
      <c r="J5" s="40">
        <v>150</v>
      </c>
      <c r="K5" s="40"/>
      <c r="L5" s="40">
        <v>360</v>
      </c>
      <c r="M5" s="40"/>
      <c r="N5" s="40">
        <v>292</v>
      </c>
      <c r="O5" s="40">
        <v>208</v>
      </c>
      <c r="P5" s="26">
        <v>10164.286480000001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/>
      <c r="C6" s="40">
        <v>1731.73783</v>
      </c>
      <c r="D6" s="40"/>
      <c r="E6" s="40"/>
      <c r="F6" s="40"/>
      <c r="G6" s="40"/>
      <c r="H6" s="40"/>
      <c r="I6" s="40">
        <v>3790</v>
      </c>
      <c r="J6" s="40"/>
      <c r="K6" s="40"/>
      <c r="L6" s="40"/>
      <c r="M6" s="40"/>
      <c r="N6" s="40"/>
      <c r="O6" s="40"/>
      <c r="P6" s="26">
        <v>5521.73783</v>
      </c>
      <c r="Q6" s="27"/>
      <c r="R6" s="27"/>
      <c r="S6" s="27"/>
      <c r="T6" s="27"/>
    </row>
    <row r="7" spans="1:20" ht="79.8" x14ac:dyDescent="0.3">
      <c r="A7" s="25" t="s">
        <v>34</v>
      </c>
      <c r="B7" s="40"/>
      <c r="C7" s="40">
        <v>600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26">
        <v>600</v>
      </c>
      <c r="Q7" s="27"/>
      <c r="R7" s="27"/>
      <c r="S7" s="27"/>
      <c r="T7" s="27"/>
    </row>
    <row r="8" spans="1:20" ht="79.8" x14ac:dyDescent="0.3">
      <c r="A8" s="25" t="s">
        <v>35</v>
      </c>
      <c r="B8" s="40"/>
      <c r="C8" s="40"/>
      <c r="D8" s="40"/>
      <c r="E8" s="40"/>
      <c r="F8" s="40"/>
      <c r="G8" s="40"/>
      <c r="H8" s="40">
        <v>1600.59</v>
      </c>
      <c r="I8" s="40"/>
      <c r="J8" s="40"/>
      <c r="K8" s="40"/>
      <c r="L8" s="40"/>
      <c r="M8" s="40">
        <v>210.8</v>
      </c>
      <c r="N8" s="40"/>
      <c r="O8" s="40"/>
      <c r="P8" s="26">
        <v>1811.39</v>
      </c>
      <c r="Q8" s="27"/>
      <c r="R8" s="27"/>
      <c r="S8" s="27"/>
      <c r="T8" s="27"/>
    </row>
    <row r="9" spans="1:20" ht="79.8" x14ac:dyDescent="0.3">
      <c r="A9" s="25" t="s">
        <v>36</v>
      </c>
      <c r="B9" s="40">
        <v>450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450</v>
      </c>
      <c r="Q9" s="27"/>
      <c r="R9" s="27"/>
      <c r="S9" s="27"/>
      <c r="T9" s="27"/>
    </row>
    <row r="10" spans="1:20" ht="53.4" x14ac:dyDescent="0.3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>
        <v>40274</v>
      </c>
      <c r="K10" s="40"/>
      <c r="L10" s="40"/>
      <c r="M10" s="40"/>
      <c r="N10" s="40"/>
      <c r="O10" s="40"/>
      <c r="P10" s="26">
        <v>40274</v>
      </c>
      <c r="Q10" s="27"/>
      <c r="R10" s="27"/>
      <c r="S10" s="27"/>
      <c r="T10" s="27"/>
    </row>
    <row r="11" spans="1:20" ht="53.4" x14ac:dyDescent="0.3">
      <c r="A11" s="25" t="s">
        <v>38</v>
      </c>
      <c r="B11" s="40"/>
      <c r="C11" s="40">
        <v>1500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6">
        <v>1500</v>
      </c>
      <c r="Q11" s="27"/>
      <c r="R11" s="27"/>
      <c r="S11" s="27"/>
      <c r="T11" s="27"/>
    </row>
    <row r="12" spans="1:20" x14ac:dyDescent="0.3">
      <c r="A12" s="33" t="s">
        <v>39</v>
      </c>
      <c r="B12" s="41">
        <v>450</v>
      </c>
      <c r="C12" s="41">
        <v>9278.8738300000005</v>
      </c>
      <c r="D12" s="41">
        <v>914.12347999999997</v>
      </c>
      <c r="E12" s="41">
        <v>243</v>
      </c>
      <c r="F12" s="41">
        <v>-120</v>
      </c>
      <c r="G12" s="41"/>
      <c r="H12" s="41">
        <v>3644.6170000000002</v>
      </c>
      <c r="I12" s="41">
        <v>3996</v>
      </c>
      <c r="J12" s="41">
        <v>40424</v>
      </c>
      <c r="K12" s="41"/>
      <c r="L12" s="41">
        <v>360</v>
      </c>
      <c r="M12" s="41">
        <v>210.8</v>
      </c>
      <c r="N12" s="41">
        <v>292</v>
      </c>
      <c r="O12" s="41">
        <v>208</v>
      </c>
      <c r="P12" s="26">
        <v>59901.41431</v>
      </c>
      <c r="Q12" s="34"/>
      <c r="R12" s="34"/>
      <c r="S12" s="34"/>
      <c r="T12" s="34"/>
    </row>
    <row r="14" spans="1:20" x14ac:dyDescent="0.3">
      <c r="A14" s="37" t="s">
        <v>30</v>
      </c>
      <c r="B14" s="36">
        <f>P12+Учреждения!B54</f>
        <v>929134.92457999999</v>
      </c>
    </row>
    <row r="15" spans="1:20" ht="32.25" customHeight="1" x14ac:dyDescent="0.3">
      <c r="A15" s="37" t="str">
        <f>CONCATENATE("Остатки бюджетных средств на ",C2,"г.")</f>
        <v>Остатки бюджетных средств на 24.04.2015г.</v>
      </c>
      <c r="B15" s="36">
        <v>2987989.6</v>
      </c>
    </row>
  </sheetData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2015-04-27T05:03:35Z</dcterms:modified>
</cp:coreProperties>
</file>