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8" windowWidth="14808" windowHeight="7956" activeTab="1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Учреждения!$19:$20</definedName>
    <definedName name="_xlnm.Print_Area" localSheetId="1">'Муниципальные районы'!$A$1:$P$19</definedName>
    <definedName name="_xlnm.Print_Area" localSheetId="0">Учреждения!$A$1:$E$55</definedName>
  </definedNames>
  <calcPr calcId="145621" refMode="R1C1"/>
</workbook>
</file>

<file path=xl/calcChain.xml><?xml version="1.0" encoding="utf-8"?>
<calcChain xmlns="http://schemas.openxmlformats.org/spreadsheetml/2006/main">
  <c r="E17" i="1" l="1"/>
  <c r="E8" i="1" s="1"/>
  <c r="E9" i="1"/>
  <c r="E13" i="1"/>
  <c r="E15" i="1"/>
  <c r="E16" i="1"/>
  <c r="E14" i="1"/>
  <c r="E12" i="1"/>
  <c r="E11" i="1"/>
  <c r="E10" i="1"/>
  <c r="E5" i="1"/>
  <c r="B18" i="2"/>
  <c r="B17" i="2"/>
  <c r="A2" i="2" l="1"/>
  <c r="B2" i="2" s="1"/>
  <c r="C2" i="2" s="1"/>
  <c r="A18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<sst xmlns="http://schemas.openxmlformats.org/spreadsheetml/2006/main" count="86" uniqueCount="85">
  <si>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</si>
  <si>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</si>
  <si>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</si>
  <si>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</si>
  <si>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</si>
  <si>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</si>
  <si>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</si>
  <si>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</si>
  <si>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</si>
  <si>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</si>
  <si>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</si>
  <si>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</si>
  <si>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</si>
  <si>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</si>
  <si>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</si>
  <si>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</si>
  <si>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</si>
  <si>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</si>
  <si>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</si>
  <si>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</si>
  <si>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</si>
  <si>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</si>
  <si>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</si>
  <si>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</si>
  <si>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</si>
  <si>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</si>
  <si>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</si>
  <si>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</si>
  <si>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</si>
  <si>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</si>
  <si>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</si>
  <si>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поддержку мер по обеспечению сбалансированности бюджетов</t>
  </si>
  <si>
    <t>Субсидии местным бюджетам, связанные с выравниванием обеспеченности муниципальных образований в Камчатском крае по реализации ими их расходных обязательств</t>
  </si>
  <si>
    <t>Субсидии местным бюджетам на реализацию основных мероприятий соответствующей подпрограммы соответствующей государственной программы Камчатского края (за исключением инвестиционных мероприятий и субсидий, которым присвоены отдельные коды)</t>
  </si>
  <si>
    <t>Субсидии местным бюджетам на реализацию инвестиционных  мероприятий соответствующей подпрограммы соответствующей государственной программы Камчатского края</t>
  </si>
  <si>
    <t>Субвенции на выполнение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</si>
  <si>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на выполнение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</si>
  <si>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на  выполнение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по обеспечению дополнительного образования детей в муниципальных общеобразовательных организациях в Камчатском крае</t>
  </si>
  <si>
    <t>Субвенции на  выполнение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</si>
  <si>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Иные межбюджетные трансферты на выравнивание обеспеченности муниципальных образований в Камчатском крае</t>
  </si>
  <si>
    <t>Иные межбюджетные трансферты на погашение кредиторской задолженности  по выполнению отдельных государственных полномочий Камчатского края по социальному обслуживанию граждан в Камчатском крае</t>
  </si>
  <si>
    <t>Мероприятия федеральной целевой программы "Повышение устойчивости жилых домов, основных объектов и систем жизнеобеспечения в сейсмических районах Российской Федерации на 2009 - 2018 годы"</t>
  </si>
  <si>
    <t>Всего:</t>
  </si>
  <si>
    <t>14.05.2015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</si>
  <si>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</si>
  <si>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</si>
  <si>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</si>
  <si>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</si>
  <si>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</si>
  <si>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</si>
  <si>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</si>
  <si>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</si>
  <si>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строительства Камчатского края</t>
  </si>
  <si>
    <t>Министерство образования и науки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</si>
  <si>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</si>
  <si>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</si>
  <si>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</si>
  <si>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</si>
  <si>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</si>
  <si>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</si>
  <si>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записи актов гражданского состояния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</si>
  <si>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</si>
  <si>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</si>
  <si>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</si>
  <si>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Региональная служба по тарифам и ценам Камчатского края</t>
  </si>
  <si>
    <t>Инспекция государственного технического надзора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</si>
  <si>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</si>
  <si>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</si>
  <si>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Избирательная комиссия Камчатского края</t>
  </si>
  <si>
    <t>Министерство экономического развития, предпринимательства и торговли Камчатского края</t>
  </si>
  <si>
    <t>Палата Уполномоченных в Камчатском крае</t>
  </si>
  <si>
    <t>Агентство по внутренней политике Камчатского края</t>
  </si>
  <si>
    <t>Министерство спорта и молодежной политики Камчатского края</t>
  </si>
  <si>
    <t>Агентство лесного хозяйства и охраны животного мира Камчатского края</t>
  </si>
  <si>
    <t>администрация Корякского округа</t>
  </si>
  <si>
    <t>Министерство территориального развития Камчатского края</t>
  </si>
  <si>
    <t>ИТОГО</t>
  </si>
  <si>
    <t>08.05.2015</t>
  </si>
  <si>
    <t xml:space="preserve"> Субсидии бюджетам субъектов Российской Федерации на возмещение части процентной ставки по краткосрочным кредитам (займам) на развитие растениеводства, переработки и реализации продукции растениеводства</t>
  </si>
  <si>
    <t xml:space="preserve"> Субсидии бюджетам субъектов Российской Федерации на возмещение части процентной ставки по инвестиционным кредитам (займам) на развитие растениеводства, переработки и развития инфраструктуры и логистического обеспечения рынков продукции растениеводства</t>
  </si>
  <si>
    <t xml:space="preserve"> Субсидии бюджетам субъектов Российской Федерации на возмещение части процентной ставки по долгосрочным, среднесрочным и краткосрочным кредитам, взятым малыми формами хозяйствования</t>
  </si>
  <si>
    <t xml:space="preserve"> Субвенции бюджетам субъектов Российской Федерации на осуществление отдельных полномочий в области лесных отношений</t>
  </si>
  <si>
    <t xml:space="preserve"> Дотации бюджетам субъектов Российской Федерации на выравнивание бюджетной обеспеченности</t>
  </si>
  <si>
    <t>Единая субвенция бюджетам субъектов Российской Федерации</t>
  </si>
  <si>
    <t xml:space="preserve"> Субсидии бюджетам субъектов Российской Федерации на реализацию федеральных целевых программ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</si>
</sst>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9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14" fontId="0" fillId="0" borderId="0" xfId="0" applyNumberFormat="1"/>
    <xf numFmtId="49" fontId="2" fillId="0" borderId="4" xfId="0" applyNumberFormat="1" applyFont="1" applyBorder="1" applyAlignment="1">
      <alignment horizontal="left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left" wrapText="1"/>
    </xf>
    <xf numFmtId="164" fontId="7" fillId="2" borderId="4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0" xfId="0" applyNumberFormat="1" applyFont="1"/>
    <xf numFmtId="0" fontId="13" fillId="0" borderId="0" xfId="0" applyFont="1"/>
    <xf numFmtId="49" fontId="5" fillId="2" borderId="4" xfId="0" applyNumberFormat="1" applyFont="1" applyFill="1" applyBorder="1" applyAlignment="1">
      <alignment horizontal="left" wrapText="1"/>
    </xf>
    <xf numFmtId="0" fontId="14" fillId="0" borderId="0" xfId="0" applyFont="1"/>
    <xf numFmtId="0" fontId="15" fillId="0" borderId="4" xfId="0" applyFont="1" applyBorder="1" applyAlignment="1">
      <alignment horizontal="center" vertical="center" wrapText="1"/>
    </xf>
    <xf numFmtId="164" fontId="16" fillId="0" borderId="4" xfId="0" applyNumberFormat="1" applyFont="1" applyBorder="1"/>
    <xf numFmtId="0" fontId="16" fillId="0" borderId="4" xfId="0" applyFont="1" applyBorder="1" applyAlignment="1">
      <alignment wrapText="1"/>
    </xf>
    <xf numFmtId="0" fontId="18" fillId="0" borderId="0" xfId="0" applyFont="1"/>
    <xf numFmtId="164" fontId="10" fillId="2" borderId="4" xfId="0" applyNumberFormat="1" applyFont="1" applyFill="1" applyBorder="1" applyAlignment="1">
      <alignment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4" fontId="17" fillId="0" borderId="0" xfId="0" applyNumberFormat="1" applyFont="1"/>
    <xf numFmtId="0" fontId="19" fillId="2" borderId="0" xfId="0" applyFont="1" applyFill="1" applyBorder="1" applyAlignment="1"/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view="pageBreakPreview" topLeftCell="A31" zoomScaleNormal="100" zoomScaleSheetLayoutView="100" workbookViewId="0">
      <selection activeCell="E18" sqref="E18"/>
    </sheetView>
  </sheetViews>
  <sheetFormatPr defaultRowHeight="14.4" x14ac:dyDescent="0.3"/>
  <cols>
    <col min="1" max="1" width="69.33203125" customWidth="1"/>
    <col min="2" max="2" width="13.88671875" customWidth="1"/>
    <col min="3" max="4" width="14.44140625" customWidth="1"/>
    <col min="5" max="5" width="12.44140625" customWidth="1"/>
    <col min="6" max="6" width="12.5546875" customWidth="1"/>
    <col min="7" max="7" width="16" bestFit="1" customWidth="1"/>
    <col min="9" max="9" width="10.109375" bestFit="1" customWidth="1"/>
  </cols>
  <sheetData>
    <row r="1" spans="1:9" ht="15.6" x14ac:dyDescent="0.3">
      <c r="A1" s="45" t="s">
        <v>0</v>
      </c>
      <c r="B1" s="45"/>
      <c r="C1" s="45"/>
      <c r="D1" s="45"/>
      <c r="E1" s="45"/>
      <c r="F1" s="31" t="s">
        <v>77</v>
      </c>
      <c r="G1" s="32" t="str">
        <f>TEXT(F1,"[$-FC19]ДД ММММ")</f>
        <v>08 мая</v>
      </c>
      <c r="H1" s="32" t="str">
        <f>TEXT(F1,"[$-FC19]ДД.ММ.ГГГ \г")</f>
        <v>08.05.2015 г</v>
      </c>
    </row>
    <row r="2" spans="1:9" ht="15.6" x14ac:dyDescent="0.3">
      <c r="A2" s="45" t="str">
        <f>CONCATENATE("с ",G1," по ",G2,"ода")</f>
        <v>с 08 мая по 14 мая 2015 года</v>
      </c>
      <c r="B2" s="45"/>
      <c r="C2" s="45"/>
      <c r="D2" s="45"/>
      <c r="E2" s="45"/>
      <c r="F2" s="31" t="s">
        <v>43</v>
      </c>
      <c r="G2" s="32" t="str">
        <f>TEXT(F2,"[$-FC19]ДД ММММ ГГГ \г")</f>
        <v>14 мая 2015 г</v>
      </c>
      <c r="H2" s="32" t="str">
        <f>TEXT(F2,"[$-FC19]ДД.ММ.ГГГ \г")</f>
        <v>14.05.2015 г</v>
      </c>
      <c r="I2" s="22"/>
    </row>
    <row r="3" spans="1:9" x14ac:dyDescent="0.3">
      <c r="A3" s="1"/>
      <c r="B3" s="2"/>
      <c r="C3" s="2"/>
      <c r="D3" s="2"/>
      <c r="E3" s="3"/>
    </row>
    <row r="4" spans="1:9" x14ac:dyDescent="0.3">
      <c r="A4" s="4"/>
      <c r="B4" s="5"/>
      <c r="C4" s="5"/>
      <c r="D4" s="6"/>
      <c r="E4" s="7" t="s">
        <v>1</v>
      </c>
    </row>
    <row r="5" spans="1:9" x14ac:dyDescent="0.3">
      <c r="A5" s="46" t="str">
        <f>CONCATENATE("Остатки средств на ",H1,".")</f>
        <v>Остатки средств на 08.05.2015 г.</v>
      </c>
      <c r="B5" s="47"/>
      <c r="C5" s="47"/>
      <c r="D5" s="48"/>
      <c r="E5" s="8">
        <f>926203.5</f>
        <v>926203.5</v>
      </c>
      <c r="F5" s="22"/>
    </row>
    <row r="6" spans="1:9" x14ac:dyDescent="0.3">
      <c r="A6" s="10"/>
      <c r="B6" s="11"/>
      <c r="C6" s="11"/>
      <c r="D6" s="11"/>
      <c r="E6" s="12"/>
    </row>
    <row r="7" spans="1:9" x14ac:dyDescent="0.3">
      <c r="A7" s="55" t="s">
        <v>2</v>
      </c>
      <c r="B7" s="56"/>
      <c r="C7" s="56"/>
      <c r="D7" s="56"/>
      <c r="E7" s="13"/>
    </row>
    <row r="8" spans="1:9" x14ac:dyDescent="0.3">
      <c r="A8" s="50" t="s">
        <v>3</v>
      </c>
      <c r="B8" s="56"/>
      <c r="C8" s="56"/>
      <c r="D8" s="56"/>
      <c r="E8" s="9">
        <f>E17-E9</f>
        <v>354237.67195999995</v>
      </c>
    </row>
    <row r="9" spans="1:9" x14ac:dyDescent="0.3">
      <c r="A9" s="57" t="s">
        <v>4</v>
      </c>
      <c r="B9" s="56"/>
      <c r="C9" s="56"/>
      <c r="D9" s="56"/>
      <c r="E9" s="14">
        <f>SUM(E10:E16)</f>
        <v>2566923.8000000003</v>
      </c>
    </row>
    <row r="10" spans="1:9" ht="31.8" customHeight="1" x14ac:dyDescent="0.3">
      <c r="A10" s="57" t="s">
        <v>78</v>
      </c>
      <c r="B10" s="56"/>
      <c r="C10" s="56"/>
      <c r="D10" s="56"/>
      <c r="E10" s="14">
        <f>35.3</f>
        <v>35.299999999999997</v>
      </c>
    </row>
    <row r="11" spans="1:9" ht="44.4" customHeight="1" x14ac:dyDescent="0.3">
      <c r="A11" s="57" t="s">
        <v>79</v>
      </c>
      <c r="B11" s="56"/>
      <c r="C11" s="56"/>
      <c r="D11" s="56"/>
      <c r="E11" s="14">
        <f>20.2</f>
        <v>20.2</v>
      </c>
    </row>
    <row r="12" spans="1:9" ht="29.4" customHeight="1" x14ac:dyDescent="0.3">
      <c r="A12" s="57" t="s">
        <v>80</v>
      </c>
      <c r="B12" s="56"/>
      <c r="C12" s="56"/>
      <c r="D12" s="56"/>
      <c r="E12" s="14">
        <f>22.3</f>
        <v>22.3</v>
      </c>
    </row>
    <row r="13" spans="1:9" ht="27" customHeight="1" x14ac:dyDescent="0.3">
      <c r="A13" s="57" t="s">
        <v>81</v>
      </c>
      <c r="B13" s="56"/>
      <c r="C13" s="56"/>
      <c r="D13" s="56"/>
      <c r="E13" s="14">
        <f>189.3+701.2+177.9+692.9</f>
        <v>1761.3000000000002</v>
      </c>
    </row>
    <row r="14" spans="1:9" x14ac:dyDescent="0.3">
      <c r="A14" s="57" t="s">
        <v>82</v>
      </c>
      <c r="B14" s="56"/>
      <c r="C14" s="56"/>
      <c r="D14" s="56"/>
      <c r="E14" s="14">
        <f>2563856</f>
        <v>2563856</v>
      </c>
    </row>
    <row r="15" spans="1:9" x14ac:dyDescent="0.3">
      <c r="A15" s="57" t="s">
        <v>83</v>
      </c>
      <c r="B15" s="56"/>
      <c r="C15" s="56"/>
      <c r="D15" s="56"/>
      <c r="E15" s="14">
        <f>145.1+199.1+584</f>
        <v>928.2</v>
      </c>
    </row>
    <row r="16" spans="1:9" x14ac:dyDescent="0.3">
      <c r="A16" s="57" t="s">
        <v>84</v>
      </c>
      <c r="B16" s="56"/>
      <c r="C16" s="56"/>
      <c r="D16" s="56"/>
      <c r="E16" s="14">
        <f>300.5</f>
        <v>300.5</v>
      </c>
    </row>
    <row r="17" spans="1:5" x14ac:dyDescent="0.3">
      <c r="A17" s="49" t="s">
        <v>5</v>
      </c>
      <c r="B17" s="50"/>
      <c r="C17" s="50"/>
      <c r="D17" s="50"/>
      <c r="E17" s="13">
        <f>'Муниципальные районы'!B18-Учреждения!E5+'Муниципальные районы'!B17</f>
        <v>2921161.4719600002</v>
      </c>
    </row>
    <row r="18" spans="1:5" x14ac:dyDescent="0.3">
      <c r="A18" s="15"/>
      <c r="B18" s="16"/>
      <c r="C18" s="16"/>
      <c r="D18" s="6"/>
      <c r="E18" s="17"/>
    </row>
    <row r="19" spans="1:5" x14ac:dyDescent="0.3">
      <c r="A19" s="51" t="s">
        <v>14</v>
      </c>
      <c r="B19" s="53" t="s">
        <v>6</v>
      </c>
      <c r="C19" s="54" t="s">
        <v>7</v>
      </c>
      <c r="D19" s="54"/>
      <c r="E19" s="54"/>
    </row>
    <row r="20" spans="1:5" ht="82.8" x14ac:dyDescent="0.3">
      <c r="A20" s="52"/>
      <c r="B20" s="53"/>
      <c r="C20" s="18" t="s">
        <v>8</v>
      </c>
      <c r="D20" s="18" t="s">
        <v>9</v>
      </c>
      <c r="E20" s="18" t="s">
        <v>10</v>
      </c>
    </row>
    <row r="21" spans="1:5" x14ac:dyDescent="0.3">
      <c r="A21" s="21" t="s">
        <v>44</v>
      </c>
      <c r="B21" s="19">
        <v>752.14293999999995</v>
      </c>
      <c r="C21" s="19"/>
      <c r="D21" s="19"/>
      <c r="E21" s="19"/>
    </row>
    <row r="22" spans="1:5" x14ac:dyDescent="0.3">
      <c r="A22" s="21" t="s">
        <v>45</v>
      </c>
      <c r="B22" s="19">
        <v>232.73500000000001</v>
      </c>
      <c r="C22" s="19"/>
      <c r="D22" s="19"/>
      <c r="E22" s="19"/>
    </row>
    <row r="23" spans="1:5" x14ac:dyDescent="0.3">
      <c r="A23" s="21" t="s">
        <v>46</v>
      </c>
      <c r="B23" s="19">
        <v>6538.0002000000004</v>
      </c>
      <c r="C23" s="19">
        <v>5352.0114999999996</v>
      </c>
      <c r="D23" s="19">
        <v>1185.9887000000001</v>
      </c>
      <c r="E23" s="19"/>
    </row>
    <row r="24" spans="1:5" x14ac:dyDescent="0.3">
      <c r="A24" s="21" t="s">
        <v>47</v>
      </c>
      <c r="B24" s="19">
        <v>21889.6427</v>
      </c>
      <c r="C24" s="19">
        <v>13773.3218</v>
      </c>
      <c r="D24" s="19">
        <v>3090.2564000000002</v>
      </c>
      <c r="E24" s="19"/>
    </row>
    <row r="25" spans="1:5" ht="27.6" x14ac:dyDescent="0.3">
      <c r="A25" s="21" t="s">
        <v>48</v>
      </c>
      <c r="B25" s="19">
        <v>25602.318500000001</v>
      </c>
      <c r="C25" s="19"/>
      <c r="D25" s="19"/>
      <c r="E25" s="19"/>
    </row>
    <row r="26" spans="1:5" x14ac:dyDescent="0.3">
      <c r="A26" s="21" t="s">
        <v>49</v>
      </c>
      <c r="B26" s="19">
        <v>6060.0755200000003</v>
      </c>
      <c r="C26" s="19"/>
      <c r="D26" s="19"/>
      <c r="E26" s="19"/>
    </row>
    <row r="27" spans="1:5" x14ac:dyDescent="0.3">
      <c r="A27" s="21" t="s">
        <v>50</v>
      </c>
      <c r="B27" s="19">
        <v>3205.2026799999999</v>
      </c>
      <c r="C27" s="19"/>
      <c r="D27" s="19"/>
      <c r="E27" s="19"/>
    </row>
    <row r="28" spans="1:5" ht="27.6" x14ac:dyDescent="0.3">
      <c r="A28" s="21" t="s">
        <v>51</v>
      </c>
      <c r="B28" s="19">
        <v>111041.91817999999</v>
      </c>
      <c r="C28" s="19"/>
      <c r="D28" s="19"/>
      <c r="E28" s="19"/>
    </row>
    <row r="29" spans="1:5" x14ac:dyDescent="0.3">
      <c r="A29" s="21" t="s">
        <v>52</v>
      </c>
      <c r="B29" s="19">
        <v>85.6</v>
      </c>
      <c r="C29" s="19"/>
      <c r="D29" s="19"/>
      <c r="E29" s="19"/>
    </row>
    <row r="30" spans="1:5" x14ac:dyDescent="0.3">
      <c r="A30" s="21" t="s">
        <v>53</v>
      </c>
      <c r="B30" s="19">
        <v>18712.65641</v>
      </c>
      <c r="C30" s="19">
        <v>7336.4731700000002</v>
      </c>
      <c r="D30" s="19">
        <v>663.48209999999995</v>
      </c>
      <c r="E30" s="19">
        <v>829.20795999999996</v>
      </c>
    </row>
    <row r="31" spans="1:5" x14ac:dyDescent="0.3">
      <c r="A31" s="21" t="s">
        <v>54</v>
      </c>
      <c r="B31" s="19">
        <v>68888.219649999999</v>
      </c>
      <c r="C31" s="19">
        <v>650</v>
      </c>
      <c r="D31" s="19">
        <v>250.99600000000001</v>
      </c>
      <c r="E31" s="19">
        <v>5260.7466599999998</v>
      </c>
    </row>
    <row r="32" spans="1:5" x14ac:dyDescent="0.3">
      <c r="A32" s="21" t="s">
        <v>55</v>
      </c>
      <c r="B32" s="19">
        <v>161861.79598</v>
      </c>
      <c r="C32" s="19">
        <v>363.55</v>
      </c>
      <c r="D32" s="19"/>
      <c r="E32" s="19">
        <v>148994.77995</v>
      </c>
    </row>
    <row r="33" spans="1:5" x14ac:dyDescent="0.3">
      <c r="A33" s="21" t="s">
        <v>56</v>
      </c>
      <c r="B33" s="19">
        <v>894.20500000000004</v>
      </c>
      <c r="C33" s="19">
        <v>500</v>
      </c>
      <c r="D33" s="19"/>
      <c r="E33" s="19"/>
    </row>
    <row r="34" spans="1:5" ht="27.6" x14ac:dyDescent="0.3">
      <c r="A34" s="21" t="s">
        <v>57</v>
      </c>
      <c r="B34" s="19">
        <v>17406.7997</v>
      </c>
      <c r="C34" s="19">
        <v>16500</v>
      </c>
      <c r="D34" s="19"/>
      <c r="E34" s="19"/>
    </row>
    <row r="35" spans="1:5" x14ac:dyDescent="0.3">
      <c r="A35" s="21" t="s">
        <v>58</v>
      </c>
      <c r="B35" s="19">
        <v>5676.09764</v>
      </c>
      <c r="C35" s="19"/>
      <c r="D35" s="19"/>
      <c r="E35" s="19"/>
    </row>
    <row r="36" spans="1:5" x14ac:dyDescent="0.3">
      <c r="A36" s="21" t="s">
        <v>59</v>
      </c>
      <c r="B36" s="19">
        <v>1978.1178399999999</v>
      </c>
      <c r="C36" s="19">
        <v>1900</v>
      </c>
      <c r="D36" s="19">
        <v>26.402239999999999</v>
      </c>
      <c r="E36" s="19"/>
    </row>
    <row r="37" spans="1:5" x14ac:dyDescent="0.3">
      <c r="A37" s="21" t="s">
        <v>60</v>
      </c>
      <c r="B37" s="19">
        <v>1021.93007</v>
      </c>
      <c r="C37" s="19">
        <v>858.77382</v>
      </c>
      <c r="D37" s="19">
        <v>42.043579999999999</v>
      </c>
      <c r="E37" s="19"/>
    </row>
    <row r="38" spans="1:5" ht="27.6" x14ac:dyDescent="0.3">
      <c r="A38" s="21" t="s">
        <v>61</v>
      </c>
      <c r="B38" s="19">
        <v>256.84073999999998</v>
      </c>
      <c r="C38" s="19"/>
      <c r="D38" s="19">
        <v>1.149E-2</v>
      </c>
      <c r="E38" s="19">
        <v>95.135999999999996</v>
      </c>
    </row>
    <row r="39" spans="1:5" x14ac:dyDescent="0.3">
      <c r="A39" s="21" t="s">
        <v>62</v>
      </c>
      <c r="B39" s="19">
        <v>409.48</v>
      </c>
      <c r="C39" s="19"/>
      <c r="D39" s="19"/>
      <c r="E39" s="19"/>
    </row>
    <row r="40" spans="1:5" x14ac:dyDescent="0.3">
      <c r="A40" s="21" t="s">
        <v>63</v>
      </c>
      <c r="B40" s="19">
        <v>29382.109329999999</v>
      </c>
      <c r="C40" s="19">
        <v>20</v>
      </c>
      <c r="D40" s="19"/>
      <c r="E40" s="19"/>
    </row>
    <row r="41" spans="1:5" x14ac:dyDescent="0.3">
      <c r="A41" s="21" t="s">
        <v>64</v>
      </c>
      <c r="B41" s="19">
        <v>178.11614</v>
      </c>
      <c r="C41" s="19"/>
      <c r="D41" s="19"/>
      <c r="E41" s="19"/>
    </row>
    <row r="42" spans="1:5" x14ac:dyDescent="0.3">
      <c r="A42" s="21" t="s">
        <v>65</v>
      </c>
      <c r="B42" s="19">
        <v>567</v>
      </c>
      <c r="C42" s="19">
        <v>300</v>
      </c>
      <c r="D42" s="19">
        <v>267</v>
      </c>
      <c r="E42" s="19"/>
    </row>
    <row r="43" spans="1:5" x14ac:dyDescent="0.3">
      <c r="A43" s="21" t="s">
        <v>66</v>
      </c>
      <c r="B43" s="19">
        <v>26.7</v>
      </c>
      <c r="C43" s="19"/>
      <c r="D43" s="19"/>
      <c r="E43" s="19"/>
    </row>
    <row r="44" spans="1:5" x14ac:dyDescent="0.3">
      <c r="A44" s="21" t="s">
        <v>67</v>
      </c>
      <c r="B44" s="19">
        <v>1701.93661</v>
      </c>
      <c r="C44" s="19">
        <v>1600</v>
      </c>
      <c r="D44" s="19">
        <v>23.196480000000001</v>
      </c>
      <c r="E44" s="19"/>
    </row>
    <row r="45" spans="1:5" x14ac:dyDescent="0.3">
      <c r="A45" s="21" t="s">
        <v>68</v>
      </c>
      <c r="B45" s="19">
        <v>429.47901999999999</v>
      </c>
      <c r="C45" s="19"/>
      <c r="D45" s="19"/>
      <c r="E45" s="19"/>
    </row>
    <row r="46" spans="1:5" ht="27.6" x14ac:dyDescent="0.3">
      <c r="A46" s="21" t="s">
        <v>69</v>
      </c>
      <c r="B46" s="19">
        <v>7080.9856900000004</v>
      </c>
      <c r="C46" s="19"/>
      <c r="D46" s="19"/>
      <c r="E46" s="19"/>
    </row>
    <row r="47" spans="1:5" x14ac:dyDescent="0.3">
      <c r="A47" s="21" t="s">
        <v>70</v>
      </c>
      <c r="B47" s="19">
        <v>144.88797</v>
      </c>
      <c r="C47" s="19">
        <v>100</v>
      </c>
      <c r="D47" s="19"/>
      <c r="E47" s="19"/>
    </row>
    <row r="48" spans="1:5" x14ac:dyDescent="0.3">
      <c r="A48" s="21" t="s">
        <v>71</v>
      </c>
      <c r="B48" s="19">
        <v>21.9876</v>
      </c>
      <c r="C48" s="19"/>
      <c r="D48" s="19"/>
      <c r="E48" s="19"/>
    </row>
    <row r="49" spans="1:5" x14ac:dyDescent="0.3">
      <c r="A49" s="21" t="s">
        <v>72</v>
      </c>
      <c r="B49" s="19">
        <v>18039.528890000001</v>
      </c>
      <c r="C49" s="19">
        <v>1000</v>
      </c>
      <c r="D49" s="19"/>
      <c r="E49" s="19"/>
    </row>
    <row r="50" spans="1:5" x14ac:dyDescent="0.3">
      <c r="A50" s="21" t="s">
        <v>73</v>
      </c>
      <c r="B50" s="19">
        <v>3034.1150600000001</v>
      </c>
      <c r="C50" s="19">
        <v>2688.57143</v>
      </c>
      <c r="D50" s="19">
        <v>10.18061</v>
      </c>
      <c r="E50" s="19"/>
    </row>
    <row r="51" spans="1:5" x14ac:dyDescent="0.3">
      <c r="A51" s="21" t="s">
        <v>74</v>
      </c>
      <c r="B51" s="19">
        <v>728</v>
      </c>
      <c r="C51" s="19"/>
      <c r="D51" s="19"/>
      <c r="E51" s="19"/>
    </row>
    <row r="52" spans="1:5" x14ac:dyDescent="0.3">
      <c r="A52" s="21" t="s">
        <v>75</v>
      </c>
      <c r="B52" s="19">
        <v>278.47751</v>
      </c>
      <c r="C52" s="19"/>
      <c r="D52" s="19"/>
      <c r="E52" s="19"/>
    </row>
    <row r="53" spans="1:5" x14ac:dyDescent="0.3">
      <c r="A53" s="23" t="s">
        <v>76</v>
      </c>
      <c r="B53" s="20">
        <v>514127.10256999999</v>
      </c>
      <c r="C53" s="20">
        <v>52942.701719999997</v>
      </c>
      <c r="D53" s="20">
        <v>5559.5576000000001</v>
      </c>
      <c r="E53" s="20">
        <v>155179.87057</v>
      </c>
    </row>
  </sheetData>
  <mergeCells count="17">
    <mergeCell ref="A16:D16"/>
    <mergeCell ref="A1:E1"/>
    <mergeCell ref="A2:E2"/>
    <mergeCell ref="A5:D5"/>
    <mergeCell ref="A17:D17"/>
    <mergeCell ref="A19:A20"/>
    <mergeCell ref="B19:B20"/>
    <mergeCell ref="C19:E19"/>
    <mergeCell ref="A7:D7"/>
    <mergeCell ref="A8:D8"/>
    <mergeCell ref="A9:D9"/>
    <mergeCell ref="A10:D10"/>
    <mergeCell ref="A11:D11"/>
    <mergeCell ref="A12:D12"/>
    <mergeCell ref="A13:D13"/>
    <mergeCell ref="A14:D14"/>
    <mergeCell ref="A15:D15"/>
  </mergeCells>
  <pageMargins left="0.70866141732283472" right="0.70866141732283472" top="0.56999999999999995" bottom="0.74803149606299213" header="0.17" footer="0.31496062992125984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8"/>
  <sheetViews>
    <sheetView tabSelected="1" view="pageBreakPreview" zoomScaleNormal="100" zoomScaleSheetLayoutView="100" workbookViewId="0">
      <selection activeCell="B19" sqref="B19"/>
    </sheetView>
  </sheetViews>
  <sheetFormatPr defaultRowHeight="14.4" x14ac:dyDescent="0.3"/>
  <cols>
    <col min="1" max="1" width="38.33203125" customWidth="1"/>
    <col min="2" max="2" width="13.109375" customWidth="1"/>
    <col min="3" max="3" width="13.33203125" customWidth="1"/>
    <col min="4" max="4" width="12.88671875" customWidth="1"/>
    <col min="5" max="7" width="13.109375" customWidth="1"/>
    <col min="8" max="8" width="13" customWidth="1"/>
    <col min="9" max="9" width="13.109375" customWidth="1"/>
    <col min="10" max="10" width="12.6640625" customWidth="1"/>
    <col min="11" max="11" width="11" customWidth="1"/>
    <col min="12" max="12" width="13.33203125" customWidth="1"/>
    <col min="13" max="14" width="12.88671875" customWidth="1"/>
    <col min="15" max="15" width="13.109375" customWidth="1"/>
  </cols>
  <sheetData>
    <row r="1" spans="1:20" s="29" customFormat="1" ht="15.6" x14ac:dyDescent="0.3">
      <c r="A1" s="43" t="s">
        <v>43</v>
      </c>
      <c r="C1" s="30" t="s">
        <v>13</v>
      </c>
    </row>
    <row r="2" spans="1:20" x14ac:dyDescent="0.3">
      <c r="A2" s="38" t="str">
        <f>TEXT(EndData2,"[$-FC19]ДД.ММ.ГГГ")</f>
        <v>14.05.2015</v>
      </c>
      <c r="B2" s="38">
        <f>A2+1</f>
        <v>42139</v>
      </c>
      <c r="C2" s="44" t="str">
        <f>TEXT(B2,"[$-FC19]ДД.ММ.ГГГ")</f>
        <v>15.05.2015</v>
      </c>
      <c r="P2" s="27" t="s">
        <v>12</v>
      </c>
    </row>
    <row r="3" spans="1:20" s="28" customFormat="1" ht="51.75" customHeight="1" x14ac:dyDescent="0.25">
      <c r="A3" s="35" t="s">
        <v>15</v>
      </c>
      <c r="B3" s="42" t="s">
        <v>16</v>
      </c>
      <c r="C3" s="39" t="s">
        <v>17</v>
      </c>
      <c r="D3" s="39" t="s">
        <v>18</v>
      </c>
      <c r="E3" s="39" t="s">
        <v>19</v>
      </c>
      <c r="F3" s="39" t="s">
        <v>20</v>
      </c>
      <c r="G3" s="39" t="s">
        <v>21</v>
      </c>
      <c r="H3" s="39" t="s">
        <v>22</v>
      </c>
      <c r="I3" s="39" t="s">
        <v>23</v>
      </c>
      <c r="J3" s="39" t="s">
        <v>24</v>
      </c>
      <c r="K3" s="39" t="s">
        <v>25</v>
      </c>
      <c r="L3" s="39" t="s">
        <v>26</v>
      </c>
      <c r="M3" s="39" t="s">
        <v>27</v>
      </c>
      <c r="N3" s="39" t="s">
        <v>28</v>
      </c>
      <c r="O3" s="39" t="s">
        <v>29</v>
      </c>
      <c r="P3" s="24" t="s">
        <v>11</v>
      </c>
    </row>
    <row r="4" spans="1:20" ht="27" x14ac:dyDescent="0.3">
      <c r="A4" s="25" t="s">
        <v>31</v>
      </c>
      <c r="B4" s="40">
        <v>19144.3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26">
        <v>19144.3</v>
      </c>
      <c r="Q4" s="27"/>
      <c r="R4" s="27"/>
      <c r="S4" s="27"/>
      <c r="T4" s="27"/>
    </row>
    <row r="5" spans="1:20" ht="66.599999999999994" x14ac:dyDescent="0.3">
      <c r="A5" s="25" t="s">
        <v>32</v>
      </c>
      <c r="B5" s="40"/>
      <c r="C5" s="40"/>
      <c r="D5" s="40"/>
      <c r="E5" s="40"/>
      <c r="F5" s="40"/>
      <c r="G5" s="40"/>
      <c r="H5" s="40"/>
      <c r="I5" s="40"/>
      <c r="J5" s="40">
        <v>1730.8330000000001</v>
      </c>
      <c r="K5" s="40"/>
      <c r="L5" s="40"/>
      <c r="M5" s="40"/>
      <c r="N5" s="40"/>
      <c r="O5" s="40"/>
      <c r="P5" s="26">
        <v>1730.8330000000001</v>
      </c>
      <c r="Q5" s="27"/>
      <c r="R5" s="27"/>
      <c r="S5" s="27"/>
      <c r="T5" s="27"/>
    </row>
    <row r="6" spans="1:20" ht="93" x14ac:dyDescent="0.3">
      <c r="A6" s="25" t="s">
        <v>33</v>
      </c>
      <c r="B6" s="40">
        <v>89.772400000000005</v>
      </c>
      <c r="C6" s="40"/>
      <c r="D6" s="40"/>
      <c r="E6" s="40">
        <v>4230.0822799999996</v>
      </c>
      <c r="F6" s="40"/>
      <c r="G6" s="40"/>
      <c r="H6" s="40"/>
      <c r="I6" s="40"/>
      <c r="J6" s="40"/>
      <c r="K6" s="40"/>
      <c r="L6" s="40"/>
      <c r="M6" s="40"/>
      <c r="N6" s="40"/>
      <c r="O6" s="40"/>
      <c r="P6" s="26">
        <v>4319.8546800000004</v>
      </c>
      <c r="Q6" s="27"/>
      <c r="R6" s="27"/>
      <c r="S6" s="27"/>
      <c r="T6" s="27"/>
    </row>
    <row r="7" spans="1:20" ht="66.599999999999994" x14ac:dyDescent="0.3">
      <c r="A7" s="25" t="s">
        <v>34</v>
      </c>
      <c r="B7" s="40">
        <v>5748.2857599999998</v>
      </c>
      <c r="C7" s="40">
        <v>11035.30949</v>
      </c>
      <c r="D7" s="40"/>
      <c r="E7" s="40"/>
      <c r="F7" s="40"/>
      <c r="G7" s="40"/>
      <c r="H7" s="40"/>
      <c r="I7" s="40"/>
      <c r="J7" s="40"/>
      <c r="K7" s="40">
        <v>2869.8440500000002</v>
      </c>
      <c r="L7" s="40"/>
      <c r="M7" s="40"/>
      <c r="N7" s="40"/>
      <c r="O7" s="40"/>
      <c r="P7" s="26">
        <v>19653.439299999998</v>
      </c>
      <c r="Q7" s="27"/>
      <c r="R7" s="27"/>
      <c r="S7" s="27"/>
      <c r="T7" s="27"/>
    </row>
    <row r="8" spans="1:20" ht="66.599999999999994" x14ac:dyDescent="0.3">
      <c r="A8" s="25" t="s">
        <v>35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>
        <v>103.80119999999999</v>
      </c>
      <c r="M8" s="40"/>
      <c r="N8" s="40"/>
      <c r="O8" s="40"/>
      <c r="P8" s="26">
        <v>103.80119999999999</v>
      </c>
      <c r="Q8" s="27"/>
      <c r="R8" s="27"/>
      <c r="S8" s="27"/>
      <c r="T8" s="27"/>
    </row>
    <row r="9" spans="1:20" ht="304.2" x14ac:dyDescent="0.3">
      <c r="A9" s="25" t="s">
        <v>36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>
        <v>204.13582</v>
      </c>
      <c r="O9" s="40"/>
      <c r="P9" s="26">
        <v>204.13582</v>
      </c>
      <c r="Q9" s="27"/>
      <c r="R9" s="27"/>
      <c r="S9" s="27"/>
      <c r="T9" s="27"/>
    </row>
    <row r="10" spans="1:20" ht="159" x14ac:dyDescent="0.3">
      <c r="A10" s="25" t="s">
        <v>37</v>
      </c>
      <c r="B10" s="40"/>
      <c r="C10" s="40"/>
      <c r="D10" s="40">
        <v>2045.16</v>
      </c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26">
        <v>2045.16</v>
      </c>
      <c r="Q10" s="27"/>
      <c r="R10" s="27"/>
      <c r="S10" s="27"/>
      <c r="T10" s="27"/>
    </row>
    <row r="11" spans="1:20" ht="119.4" x14ac:dyDescent="0.3">
      <c r="A11" s="25" t="s">
        <v>38</v>
      </c>
      <c r="B11" s="40"/>
      <c r="C11" s="40"/>
      <c r="D11" s="40">
        <v>1231.883</v>
      </c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26">
        <v>1231.883</v>
      </c>
      <c r="Q11" s="27"/>
      <c r="R11" s="27"/>
      <c r="S11" s="27"/>
      <c r="T11" s="27"/>
    </row>
    <row r="12" spans="1:20" ht="40.200000000000003" x14ac:dyDescent="0.3">
      <c r="A12" s="25" t="s">
        <v>39</v>
      </c>
      <c r="B12" s="40"/>
      <c r="C12" s="40"/>
      <c r="D12" s="40"/>
      <c r="E12" s="40"/>
      <c r="F12" s="40"/>
      <c r="G12" s="40"/>
      <c r="H12" s="40"/>
      <c r="I12" s="40"/>
      <c r="J12" s="40">
        <v>15842.98062</v>
      </c>
      <c r="K12" s="40"/>
      <c r="L12" s="40"/>
      <c r="M12" s="40"/>
      <c r="N12" s="40"/>
      <c r="O12" s="40"/>
      <c r="P12" s="26">
        <v>15842.98062</v>
      </c>
      <c r="Q12" s="27"/>
      <c r="R12" s="27"/>
      <c r="S12" s="27"/>
      <c r="T12" s="27"/>
    </row>
    <row r="13" spans="1:20" ht="79.8" x14ac:dyDescent="0.3">
      <c r="A13" s="25" t="s">
        <v>40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>
        <v>482.63938999999999</v>
      </c>
      <c r="M13" s="40"/>
      <c r="N13" s="40"/>
      <c r="O13" s="40"/>
      <c r="P13" s="26">
        <v>482.63938999999999</v>
      </c>
      <c r="Q13" s="27"/>
      <c r="R13" s="27"/>
      <c r="S13" s="27"/>
      <c r="T13" s="27"/>
    </row>
    <row r="14" spans="1:20" ht="66.599999999999994" x14ac:dyDescent="0.3">
      <c r="A14" s="25" t="s">
        <v>41</v>
      </c>
      <c r="B14" s="40">
        <v>4543.2423799999997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26">
        <v>4543.2423799999997</v>
      </c>
      <c r="Q14" s="27"/>
      <c r="R14" s="27"/>
      <c r="S14" s="27"/>
      <c r="T14" s="27"/>
    </row>
    <row r="15" spans="1:20" x14ac:dyDescent="0.3">
      <c r="A15" s="33" t="s">
        <v>42</v>
      </c>
      <c r="B15" s="41">
        <v>29525.600539999999</v>
      </c>
      <c r="C15" s="41">
        <v>11035.30949</v>
      </c>
      <c r="D15" s="41">
        <v>3277.0430000000001</v>
      </c>
      <c r="E15" s="41">
        <v>4230.0822799999996</v>
      </c>
      <c r="F15" s="41"/>
      <c r="G15" s="41"/>
      <c r="H15" s="41"/>
      <c r="I15" s="41"/>
      <c r="J15" s="41">
        <v>17573.813620000001</v>
      </c>
      <c r="K15" s="41">
        <v>2869.8440500000002</v>
      </c>
      <c r="L15" s="41">
        <v>586.44059000000004</v>
      </c>
      <c r="M15" s="41"/>
      <c r="N15" s="41">
        <v>204.13582</v>
      </c>
      <c r="O15" s="41"/>
      <c r="P15" s="26">
        <v>69302.269390000001</v>
      </c>
      <c r="Q15" s="34"/>
      <c r="R15" s="34"/>
      <c r="S15" s="34"/>
      <c r="T15" s="34"/>
    </row>
    <row r="17" spans="1:2" x14ac:dyDescent="0.3">
      <c r="A17" s="37" t="s">
        <v>30</v>
      </c>
      <c r="B17" s="36">
        <f>P15+Учреждения!B53</f>
        <v>583429.37196000002</v>
      </c>
    </row>
    <row r="18" spans="1:2" ht="32.25" customHeight="1" x14ac:dyDescent="0.3">
      <c r="A18" s="37" t="str">
        <f>CONCATENATE("Остатки бюджетных средств на ",C2,"г.")</f>
        <v>Остатки бюджетных средств на 15.05.2015г.</v>
      </c>
      <c r="B18" s="36">
        <f>3263935.6</f>
        <v>3263935.6</v>
      </c>
    </row>
  </sheetData>
  <pageMargins left="0.23622047244094491" right="0.23622047244094491" top="0.19685039370078741" bottom="0.15748031496062992" header="0.15748031496062992" footer="0.15748031496062992"/>
  <pageSetup paperSize="9" scale="62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2015-05-18T02:50:09Z</dcterms:modified>
</cp:coreProperties>
</file>