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808" windowHeight="7956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Учреждения!$26:$27</definedName>
    <definedName name="_xlnm.Print_Area" localSheetId="1">'Муниципальные районы'!$A$1:$P$41</definedName>
    <definedName name="_xlnm.Print_Area" localSheetId="0">Учреждения!$A$1:$E$66</definedName>
  </definedNames>
  <calcPr calcId="145621" refMode="R1C1"/>
</workbook>
</file>

<file path=xl/calcChain.xml><?xml version="1.0" encoding="utf-8"?>
<calcChain xmlns="http://schemas.openxmlformats.org/spreadsheetml/2006/main">
  <c r="E24" i="1" l="1"/>
  <c r="E8" i="1" s="1"/>
  <c r="E9" i="1"/>
  <c r="E13" i="1"/>
  <c r="E21" i="1"/>
  <c r="E23" i="1"/>
  <c r="E19" i="1"/>
  <c r="E11" i="1"/>
  <c r="E22" i="1" l="1"/>
  <c r="E20" i="1"/>
  <c r="E18" i="1"/>
  <c r="E17" i="1"/>
  <c r="E16" i="1" l="1"/>
  <c r="E15" i="1" l="1"/>
  <c r="E14" i="1" l="1"/>
  <c r="E12" i="1"/>
  <c r="E10" i="1"/>
  <c r="B40" i="2" l="1"/>
  <c r="B39" i="2"/>
  <c r="A2" i="2" l="1"/>
  <c r="B2" i="2" s="1"/>
  <c r="C2" i="2" s="1"/>
  <c r="A40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<sst xmlns="http://schemas.openxmlformats.org/spreadsheetml/2006/main" count="119" uniqueCount="118">
  <si>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</si>
  <si>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</si>
  <si>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</si>
  <si>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</si>
  <si>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</si>
  <si>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</si>
  <si>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</si>
  <si>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</si>
  <si>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</si>
  <si>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</si>
  <si>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</si>
  <si>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</si>
  <si>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</si>
  <si>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</si>
  <si>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</si>
  <si>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</si>
  <si>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</si>
  <si>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</si>
  <si>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</si>
  <si>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</si>
  <si>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</si>
  <si>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</si>
  <si>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</si>
  <si>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</si>
  <si>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</si>
  <si>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</si>
  <si>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</si>
  <si>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</si>
  <si>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</si>
  <si>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</si>
  <si>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</si>
  <si>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</si>
  <si>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</si>
  <si>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</si>
  <si>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</si>
  <si>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за счет средств резервного фонда Правительства Камчатского края</t>
  </si>
  <si>
    <t>Субсидии местным бюджетам на реализацию основных мероприятий соответствующей подпрограммы соответствующей государственной программы Камчатского края (за исключением инвестиционных мероприятий и субсидий, которым присвоены отдельные коды)</t>
  </si>
  <si>
    <t>Субсидии местным бюджетам на реализацию инвестиционных  мероприятий соответствующей подпрограммы соответствующей государственной программы Камчатского края</t>
  </si>
  <si>
    <t>Субвенции на выполнение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</si>
  <si>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на выполнение полномочий органов государственной власти Камчатского края по расчету и предоставлению дотаций бюджетам поселений</t>
  </si>
  <si>
    <t>Субвенции на выполнение государственных полномочий Камчатского края по образованию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</si>
  <si>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на выполнение отдельных государственных полномочий Камчатского края  по социальному обслуживанию граждан в Камчатском крае</t>
  </si>
  <si>
    <t>Субвенции на выполнение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</si>
  <si>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на выполнение государственных полномочий Камчатского края по вопросам предоставления мер социальной поддержки отдельным категориям граждан, проживающим в Камчатском крае, по проезду на автомобильном транспорте общего пользования городского сообщения</t>
  </si>
  <si>
    <t>Субвенции на выполнение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</si>
  <si>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на выполнение государственных полномочий по опеке и попечительству в Камчатском крае в части выплаты вознаграждения опекунам совершеннолетних недееспособных граждан, проживающим в Камчатском крае</t>
  </si>
  <si>
    <t>Субвенции на выполнение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</si>
  <si>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на  выполнение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по обеспечению дополнительного образования детей в муниципальных общеобразовательных организациях в Камчатском крае</t>
  </si>
  <si>
    <t>Субвенции на выполнение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</si>
  <si>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на выполнение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</si>
  <si>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на выполнение государственных полномочий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</si>
  <si>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</si>
  <si>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на  выполнение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</si>
  <si>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выполнение государственных полномочий Камчатского края по вопросам предоставления гражданам субсидий на оплату жилых помещений и коммунальных услуг</t>
  </si>
  <si>
    <t>Субвенции на выполнение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</si>
  <si>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выполнение государственных полномочий Камчатского края по предоставлению единовременной денежной выплаты гражданам, усыновившим (удочерившим) ребенка (детей) в Камчатском крае</t>
  </si>
  <si>
    <t>Иные межбюджетные трансферты на уплату налога на имущество организаций муниципальными учреждениями в Камчатском крае</t>
  </si>
  <si>
    <t>Иные межбюджетные трансферты на капитальный ремонт котельной № 2 и замену ветхих участков теплотрасс в п.Козыревск Усть-Камчатского района</t>
  </si>
  <si>
    <t>Субвенции на осуществление государственных полномочий Камчатского края по организации проведения мероприятий по отлову и содержанию безнадзорных животных в Камчатском крае</t>
  </si>
  <si>
    <t>Иные межбюджетные трансферты на приобретение (обустройство) вольеров для безнадзорных животных</t>
  </si>
  <si>
    <t>Иные межбюджетные трансферты на подготовку к отопительному зимнему периоду  многоквартирных домов в Камчатском крае</t>
  </si>
  <si>
    <t>Государственная поддержка малого и среднего предпринимательства, включая крестьянские (фермерские) хозяйства</t>
  </si>
  <si>
    <t>Выплата единовременного пособия при всех формах устройства детей, лишенных родительского попечения, в семью</t>
  </si>
  <si>
    <t>Реализация мероприятий региональных программ в сфере дорожного хозяйства по решениям Правительства Российской Федерации</t>
  </si>
  <si>
    <t>Всего:</t>
  </si>
  <si>
    <t>03.12.2015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</si>
  <si>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</si>
  <si>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</si>
  <si>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</si>
  <si>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</si>
  <si>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</si>
  <si>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</si>
  <si>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</si>
  <si>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</si>
  <si>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</si>
  <si>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</si>
  <si>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науки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</si>
  <si>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</si>
  <si>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</si>
  <si>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</si>
  <si>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</si>
  <si>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</si>
  <si>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</si>
  <si>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</si>
  <si>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делам архивов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</si>
  <si>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</si>
  <si>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</si>
  <si>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</si>
  <si>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</si>
  <si>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</si>
  <si>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</si>
  <si>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</si>
  <si>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Избирательная комиссия Камчатского края</t>
  </si>
  <si>
    <t>Министерство экономического развития, предпринимательства и торговли Камчатского края</t>
  </si>
  <si>
    <t>Петропавловск-Камчатская городская территориальная избирательная комиссия</t>
  </si>
  <si>
    <t>Палата Уполномоченных в Камчатском крае</t>
  </si>
  <si>
    <t>Агентство по внутренней политике Камчатского края</t>
  </si>
  <si>
    <t>Министерство спорта и молодежной политики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</si>
  <si>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</si>
  <si>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</si>
  <si>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</si>
  <si>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</si>
  <si>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ИТОГО</t>
  </si>
  <si>
    <t>27.11.2015</t>
  </si>
  <si>
    <t>Межбюджетные трансферты, передаваемые бюджетам субъектов Российской Федерации на содержание членов Совета Федерации и их помощников</t>
  </si>
  <si>
    <t>Единая субвенция бюджетам субъектов Российской Федерации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</si>
  <si>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</si>
  <si>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бюджетам субъектов Российской Федерации на осуществление отдельных полномочий в области лесных отношений</t>
  </si>
  <si>
    <t>Межбюджетные трансферты, передаваемые бюджетам субъектов Российской Федерации на поддержку экономического и социального развития коренных малочисленных народов Севера, Сибири и Дальнего Востока</t>
  </si>
  <si>
    <t>Межбюджетные трансферты, передаваемые бюджетам субъектов Российской Федерации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</t>
  </si>
  <si>
    <t>Межбюджетные трансферты, передаваемые бюджетам субъектов Российской Федерации на содержание депутатов Государственной Думы и их помощников</t>
  </si>
  <si>
    <t>Субсидии бюджетам субъектов Российской Федерации на возмещение части процентной ставки по долгосрочным, среднесрочным и краткосрочным кредитам, взятым малыми формами хозяйствования</t>
  </si>
  <si>
    <t xml:space="preserve">Субсидии бюджетам субъектов Российской Федерации на возмещение части процентной ставки по краткосрочным кредитам (займам) на переработку продукции растениеводства и животноводства </t>
  </si>
  <si>
    <t>Субвенции бюджетам субъектов Российской Федерации на оплату жилищно-коммунальных услуг отдельным категориям граждан</t>
  </si>
  <si>
    <t>Межбюджетные трансферты, передаваемые бюджетам субъектов Российской Федерации на выплату региональной доплаты к пенсии</t>
  </si>
  <si>
    <t>Субсидии бюджетам субъектов Российской Федерации на государственную поддержку малого и среднего предпринимательства, включая крестьянские (фермерские) хозяйства</t>
  </si>
  <si>
    <t>Субсидии бюджетам субъектов Российской Федерации на реализацию федеральных целевых программ</t>
  </si>
  <si>
    <t>Субвенции бюджетам субъектов Российской Федерации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</si>
</sst>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4" fontId="0" fillId="0" borderId="0" xfId="0" applyNumberFormat="1"/>
    <xf numFmtId="49" fontId="2" fillId="0" borderId="4" xfId="0" applyNumberFormat="1" applyFont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0" xfId="0" applyNumberFormat="1" applyFont="1"/>
    <xf numFmtId="0" fontId="13" fillId="0" borderId="0" xfId="0" applyFont="1"/>
    <xf numFmtId="49" fontId="5" fillId="2" borderId="4" xfId="0" applyNumberFormat="1" applyFont="1" applyFill="1" applyBorder="1" applyAlignment="1">
      <alignment horizontal="left" wrapText="1"/>
    </xf>
    <xf numFmtId="0" fontId="14" fillId="0" borderId="0" xfId="0" applyFont="1"/>
    <xf numFmtId="0" fontId="15" fillId="0" borderId="4" xfId="0" applyFont="1" applyBorder="1" applyAlignment="1">
      <alignment horizontal="center" vertical="center" wrapText="1"/>
    </xf>
    <xf numFmtId="164" fontId="16" fillId="0" borderId="4" xfId="0" applyNumberFormat="1" applyFont="1" applyBorder="1"/>
    <xf numFmtId="0" fontId="16" fillId="0" borderId="4" xfId="0" applyFont="1" applyBorder="1" applyAlignment="1">
      <alignment wrapText="1"/>
    </xf>
    <xf numFmtId="0" fontId="18" fillId="0" borderId="0" xfId="0" applyFont="1"/>
    <xf numFmtId="164" fontId="10" fillId="2" borderId="4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4" fontId="17" fillId="0" borderId="0" xfId="0" applyNumberFormat="1" applyFont="1"/>
    <xf numFmtId="0" fontId="19" fillId="2" borderId="0" xfId="0" applyFont="1" applyFill="1" applyBorder="1" applyAlignment="1"/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view="pageBreakPreview" topLeftCell="A16" zoomScaleNormal="100" zoomScaleSheetLayoutView="100" workbookViewId="0">
      <selection activeCell="E25" sqref="E25"/>
    </sheetView>
  </sheetViews>
  <sheetFormatPr defaultRowHeight="14.4" x14ac:dyDescent="0.3"/>
  <cols>
    <col min="1" max="1" width="69.33203125" customWidth="1"/>
    <col min="2" max="2" width="13.88671875" customWidth="1"/>
    <col min="3" max="4" width="14.44140625" customWidth="1"/>
    <col min="5" max="5" width="12.44140625" customWidth="1"/>
    <col min="6" max="6" width="12.5546875" customWidth="1"/>
    <col min="7" max="7" width="16" bestFit="1" customWidth="1"/>
    <col min="9" max="9" width="10.109375" bestFit="1" customWidth="1"/>
  </cols>
  <sheetData>
    <row r="1" spans="1:9" ht="15.6" x14ac:dyDescent="0.3">
      <c r="A1" s="45" t="s">
        <v>0</v>
      </c>
      <c r="B1" s="45"/>
      <c r="C1" s="45"/>
      <c r="D1" s="45"/>
      <c r="E1" s="45"/>
      <c r="F1" s="31" t="s">
        <v>103</v>
      </c>
      <c r="G1" s="32" t="str">
        <f>TEXT(F1,"[$-FC19]ДД ММММ")</f>
        <v>27 ноября</v>
      </c>
      <c r="H1" s="32" t="str">
        <f>TEXT(F1,"[$-FC19]ДД.ММ.ГГГ \г")</f>
        <v>27.11.2015 г</v>
      </c>
    </row>
    <row r="2" spans="1:9" ht="15.6" x14ac:dyDescent="0.3">
      <c r="A2" s="45" t="str">
        <f>CONCATENATE("с ",G1," по ",G2,"ода")</f>
        <v>с 27 ноября по 03 декабря 2015 года</v>
      </c>
      <c r="B2" s="45"/>
      <c r="C2" s="45"/>
      <c r="D2" s="45"/>
      <c r="E2" s="45"/>
      <c r="F2" s="31" t="s">
        <v>65</v>
      </c>
      <c r="G2" s="32" t="str">
        <f>TEXT(F2,"[$-FC19]ДД ММММ ГГГ \г")</f>
        <v>03 декабря 2015 г</v>
      </c>
      <c r="H2" s="32" t="str">
        <f>TEXT(F2,"[$-FC19]ДД.ММ.ГГГ \г")</f>
        <v>03.12.2015 г</v>
      </c>
      <c r="I2" s="22"/>
    </row>
    <row r="3" spans="1:9" x14ac:dyDescent="0.3">
      <c r="A3" s="1"/>
      <c r="B3" s="2"/>
      <c r="C3" s="2"/>
      <c r="D3" s="2"/>
      <c r="E3" s="3"/>
    </row>
    <row r="4" spans="1:9" x14ac:dyDescent="0.3">
      <c r="A4" s="4"/>
      <c r="B4" s="5"/>
      <c r="C4" s="5"/>
      <c r="D4" s="6"/>
      <c r="E4" s="7" t="s">
        <v>1</v>
      </c>
    </row>
    <row r="5" spans="1:9" x14ac:dyDescent="0.3">
      <c r="A5" s="46" t="str">
        <f>CONCATENATE("Остатки средств на ",H1,".")</f>
        <v>Остатки средств на 27.11.2015 г.</v>
      </c>
      <c r="B5" s="47"/>
      <c r="C5" s="47"/>
      <c r="D5" s="48"/>
      <c r="E5" s="8">
        <v>4546598.5</v>
      </c>
      <c r="F5" s="22"/>
    </row>
    <row r="6" spans="1:9" x14ac:dyDescent="0.3">
      <c r="A6" s="10"/>
      <c r="B6" s="11"/>
      <c r="C6" s="11"/>
      <c r="D6" s="11"/>
      <c r="E6" s="12"/>
    </row>
    <row r="7" spans="1:9" x14ac:dyDescent="0.3">
      <c r="A7" s="55" t="s">
        <v>2</v>
      </c>
      <c r="B7" s="56"/>
      <c r="C7" s="56"/>
      <c r="D7" s="56"/>
      <c r="E7" s="13"/>
    </row>
    <row r="8" spans="1:9" x14ac:dyDescent="0.3">
      <c r="A8" s="50" t="s">
        <v>3</v>
      </c>
      <c r="B8" s="56"/>
      <c r="C8" s="56"/>
      <c r="D8" s="56"/>
      <c r="E8" s="9">
        <f>E24-E9</f>
        <v>162672.89186000003</v>
      </c>
    </row>
    <row r="9" spans="1:9" x14ac:dyDescent="0.3">
      <c r="A9" s="57" t="s">
        <v>4</v>
      </c>
      <c r="B9" s="56"/>
      <c r="C9" s="56"/>
      <c r="D9" s="56"/>
      <c r="E9" s="14">
        <f>SUM(E10:E23)</f>
        <v>8326.2000000000007</v>
      </c>
    </row>
    <row r="10" spans="1:9" ht="28.8" customHeight="1" x14ac:dyDescent="0.3">
      <c r="A10" s="57" t="s">
        <v>104</v>
      </c>
      <c r="B10" s="56"/>
      <c r="C10" s="56"/>
      <c r="D10" s="56"/>
      <c r="E10" s="14">
        <f>17</f>
        <v>17</v>
      </c>
    </row>
    <row r="11" spans="1:9" x14ac:dyDescent="0.3">
      <c r="A11" s="57" t="s">
        <v>105</v>
      </c>
      <c r="B11" s="56"/>
      <c r="C11" s="56"/>
      <c r="D11" s="56"/>
      <c r="E11" s="14">
        <f>609.6+592.8+180.9+29.3+124.7</f>
        <v>1537.3000000000002</v>
      </c>
    </row>
    <row r="12" spans="1:9" ht="28.8" customHeight="1" x14ac:dyDescent="0.3">
      <c r="A12" s="57" t="s">
        <v>106</v>
      </c>
      <c r="B12" s="56"/>
      <c r="C12" s="56"/>
      <c r="D12" s="56"/>
      <c r="E12" s="14">
        <f>111.7</f>
        <v>111.7</v>
      </c>
    </row>
    <row r="13" spans="1:9" ht="30.6" customHeight="1" x14ac:dyDescent="0.3">
      <c r="A13" s="57" t="s">
        <v>107</v>
      </c>
      <c r="B13" s="56"/>
      <c r="C13" s="56"/>
      <c r="D13" s="56"/>
      <c r="E13" s="14">
        <f>496.6+400+62.4+541.7+2032</f>
        <v>3532.7</v>
      </c>
    </row>
    <row r="14" spans="1:9" ht="28.8" customHeight="1" x14ac:dyDescent="0.3">
      <c r="A14" s="57" t="s">
        <v>108</v>
      </c>
      <c r="B14" s="56"/>
      <c r="C14" s="56"/>
      <c r="D14" s="56"/>
      <c r="E14" s="14">
        <f>140.6</f>
        <v>140.6</v>
      </c>
    </row>
    <row r="15" spans="1:9" ht="39" customHeight="1" x14ac:dyDescent="0.3">
      <c r="A15" s="57" t="s">
        <v>109</v>
      </c>
      <c r="B15" s="56"/>
      <c r="C15" s="56"/>
      <c r="D15" s="56"/>
      <c r="E15" s="14">
        <f>-10038.8</f>
        <v>-10038.799999999999</v>
      </c>
    </row>
    <row r="16" spans="1:9" ht="27.6" customHeight="1" x14ac:dyDescent="0.3">
      <c r="A16" s="57" t="s">
        <v>110</v>
      </c>
      <c r="B16" s="56"/>
      <c r="C16" s="56"/>
      <c r="D16" s="56"/>
      <c r="E16" s="14">
        <f>49.4</f>
        <v>49.4</v>
      </c>
    </row>
    <row r="17" spans="1:5" ht="33" customHeight="1" x14ac:dyDescent="0.3">
      <c r="A17" s="57" t="s">
        <v>111</v>
      </c>
      <c r="B17" s="56"/>
      <c r="C17" s="56"/>
      <c r="D17" s="56"/>
      <c r="E17" s="14">
        <f>28.7</f>
        <v>28.7</v>
      </c>
    </row>
    <row r="18" spans="1:5" ht="31.2" customHeight="1" x14ac:dyDescent="0.3">
      <c r="A18" s="57" t="s">
        <v>112</v>
      </c>
      <c r="B18" s="56"/>
      <c r="C18" s="56"/>
      <c r="D18" s="56"/>
      <c r="E18" s="14">
        <f>1099.7</f>
        <v>1099.7</v>
      </c>
    </row>
    <row r="19" spans="1:5" ht="27" customHeight="1" x14ac:dyDescent="0.3">
      <c r="A19" s="57" t="s">
        <v>113</v>
      </c>
      <c r="B19" s="56"/>
      <c r="C19" s="56"/>
      <c r="D19" s="56"/>
      <c r="E19" s="14">
        <f>3898.9+1</f>
        <v>3899.9</v>
      </c>
    </row>
    <row r="20" spans="1:5" ht="29.4" customHeight="1" x14ac:dyDescent="0.3">
      <c r="A20" s="57" t="s">
        <v>114</v>
      </c>
      <c r="B20" s="56"/>
      <c r="C20" s="56"/>
      <c r="D20" s="56"/>
      <c r="E20" s="14">
        <f>7432.5</f>
        <v>7432.5</v>
      </c>
    </row>
    <row r="21" spans="1:5" ht="30" customHeight="1" x14ac:dyDescent="0.3">
      <c r="A21" s="57" t="s">
        <v>115</v>
      </c>
      <c r="B21" s="56"/>
      <c r="C21" s="56"/>
      <c r="D21" s="56"/>
      <c r="E21" s="14">
        <f>270+240</f>
        <v>510</v>
      </c>
    </row>
    <row r="22" spans="1:5" x14ac:dyDescent="0.3">
      <c r="A22" s="57" t="s">
        <v>116</v>
      </c>
      <c r="B22" s="56"/>
      <c r="C22" s="56"/>
      <c r="D22" s="56"/>
      <c r="E22" s="14">
        <f>1.5</f>
        <v>1.5</v>
      </c>
    </row>
    <row r="23" spans="1:5" ht="46.8" customHeight="1" x14ac:dyDescent="0.3">
      <c r="A23" s="57" t="s">
        <v>117</v>
      </c>
      <c r="B23" s="56"/>
      <c r="C23" s="56"/>
      <c r="D23" s="56"/>
      <c r="E23" s="14">
        <f>4</f>
        <v>4</v>
      </c>
    </row>
    <row r="24" spans="1:5" x14ac:dyDescent="0.3">
      <c r="A24" s="49" t="s">
        <v>5</v>
      </c>
      <c r="B24" s="50"/>
      <c r="C24" s="50"/>
      <c r="D24" s="50"/>
      <c r="E24" s="13">
        <f>'Муниципальные районы'!B40-Учреждения!E5+'Муниципальные районы'!B39</f>
        <v>170999.09186000004</v>
      </c>
    </row>
    <row r="25" spans="1:5" x14ac:dyDescent="0.3">
      <c r="A25" s="15"/>
      <c r="B25" s="16"/>
      <c r="C25" s="16"/>
      <c r="D25" s="6"/>
      <c r="E25" s="17"/>
    </row>
    <row r="26" spans="1:5" x14ac:dyDescent="0.3">
      <c r="A26" s="51" t="s">
        <v>14</v>
      </c>
      <c r="B26" s="53" t="s">
        <v>6</v>
      </c>
      <c r="C26" s="54" t="s">
        <v>7</v>
      </c>
      <c r="D26" s="54"/>
      <c r="E26" s="54"/>
    </row>
    <row r="27" spans="1:5" ht="82.8" x14ac:dyDescent="0.3">
      <c r="A27" s="52"/>
      <c r="B27" s="53"/>
      <c r="C27" s="18" t="s">
        <v>8</v>
      </c>
      <c r="D27" s="18" t="s">
        <v>9</v>
      </c>
      <c r="E27" s="18" t="s">
        <v>10</v>
      </c>
    </row>
    <row r="28" spans="1:5" x14ac:dyDescent="0.3">
      <c r="A28" s="21" t="s">
        <v>66</v>
      </c>
      <c r="B28" s="19">
        <v>16693.095399999998</v>
      </c>
      <c r="C28" s="19">
        <v>9099.0451699999994</v>
      </c>
      <c r="D28" s="19">
        <v>1662.9080200000001</v>
      </c>
      <c r="E28" s="19"/>
    </row>
    <row r="29" spans="1:5" x14ac:dyDescent="0.3">
      <c r="A29" s="21" t="s">
        <v>67</v>
      </c>
      <c r="B29" s="19">
        <v>3504.4144700000002</v>
      </c>
      <c r="C29" s="19">
        <v>2650</v>
      </c>
      <c r="D29" s="19">
        <v>750</v>
      </c>
      <c r="E29" s="19"/>
    </row>
    <row r="30" spans="1:5" x14ac:dyDescent="0.3">
      <c r="A30" s="21" t="s">
        <v>68</v>
      </c>
      <c r="B30" s="19">
        <v>399.16627999999997</v>
      </c>
      <c r="C30" s="19"/>
      <c r="D30" s="19">
        <v>399.16627999999997</v>
      </c>
      <c r="E30" s="19"/>
    </row>
    <row r="31" spans="1:5" x14ac:dyDescent="0.3">
      <c r="A31" s="21" t="s">
        <v>69</v>
      </c>
      <c r="B31" s="19">
        <v>17188.029559999999</v>
      </c>
      <c r="C31" s="19"/>
      <c r="D31" s="19"/>
      <c r="E31" s="19"/>
    </row>
    <row r="32" spans="1:5" ht="27.6" x14ac:dyDescent="0.3">
      <c r="A32" s="21" t="s">
        <v>70</v>
      </c>
      <c r="B32" s="19">
        <v>21090.05184</v>
      </c>
      <c r="C32" s="19">
        <v>2202.6590000000001</v>
      </c>
      <c r="D32" s="19">
        <v>620.572</v>
      </c>
      <c r="E32" s="19">
        <v>1162.5260000000001</v>
      </c>
    </row>
    <row r="33" spans="1:5" x14ac:dyDescent="0.3">
      <c r="A33" s="21" t="s">
        <v>71</v>
      </c>
      <c r="B33" s="19">
        <v>2263.7834499999999</v>
      </c>
      <c r="C33" s="19">
        <v>764.52098000000001</v>
      </c>
      <c r="D33" s="19">
        <v>400.26384999999999</v>
      </c>
      <c r="E33" s="19"/>
    </row>
    <row r="34" spans="1:5" x14ac:dyDescent="0.3">
      <c r="A34" s="21" t="s">
        <v>72</v>
      </c>
      <c r="B34" s="19">
        <v>2984.6550699999998</v>
      </c>
      <c r="C34" s="19"/>
      <c r="D34" s="19"/>
      <c r="E34" s="19"/>
    </row>
    <row r="35" spans="1:5" ht="27.6" x14ac:dyDescent="0.3">
      <c r="A35" s="21" t="s">
        <v>73</v>
      </c>
      <c r="B35" s="19">
        <v>48364.443420000003</v>
      </c>
      <c r="C35" s="19"/>
      <c r="D35" s="19">
        <v>314.09237000000002</v>
      </c>
      <c r="E35" s="19">
        <v>3038.1840000000002</v>
      </c>
    </row>
    <row r="36" spans="1:5" x14ac:dyDescent="0.3">
      <c r="A36" s="21" t="s">
        <v>74</v>
      </c>
      <c r="B36" s="19">
        <v>1130</v>
      </c>
      <c r="C36" s="19">
        <v>1000</v>
      </c>
      <c r="D36" s="19"/>
      <c r="E36" s="19"/>
    </row>
    <row r="37" spans="1:5" x14ac:dyDescent="0.3">
      <c r="A37" s="21" t="s">
        <v>75</v>
      </c>
      <c r="B37" s="19">
        <v>90735.482690000004</v>
      </c>
      <c r="C37" s="19">
        <v>34</v>
      </c>
      <c r="D37" s="19">
        <v>133.97257999999999</v>
      </c>
      <c r="E37" s="19">
        <v>1516.6584</v>
      </c>
    </row>
    <row r="38" spans="1:5" x14ac:dyDescent="0.3">
      <c r="A38" s="21" t="s">
        <v>76</v>
      </c>
      <c r="B38" s="19">
        <v>135697.10912000001</v>
      </c>
      <c r="C38" s="19">
        <v>13999.564329999999</v>
      </c>
      <c r="D38" s="19">
        <v>3128.8774199999998</v>
      </c>
      <c r="E38" s="19">
        <v>1132.932</v>
      </c>
    </row>
    <row r="39" spans="1:5" x14ac:dyDescent="0.3">
      <c r="A39" s="21" t="s">
        <v>77</v>
      </c>
      <c r="B39" s="19">
        <v>330998.63081</v>
      </c>
      <c r="C39" s="19">
        <v>11792.599179999999</v>
      </c>
      <c r="D39" s="19">
        <v>3631.8558699999999</v>
      </c>
      <c r="E39" s="19">
        <v>4742.3038800000004</v>
      </c>
    </row>
    <row r="40" spans="1:5" x14ac:dyDescent="0.3">
      <c r="A40" s="21" t="s">
        <v>78</v>
      </c>
      <c r="B40" s="19">
        <v>228954.29368</v>
      </c>
      <c r="C40" s="19">
        <v>19084.49195</v>
      </c>
      <c r="D40" s="19">
        <v>4034.77322</v>
      </c>
      <c r="E40" s="19">
        <v>159837.61209000001</v>
      </c>
    </row>
    <row r="41" spans="1:5" x14ac:dyDescent="0.3">
      <c r="A41" s="21" t="s">
        <v>79</v>
      </c>
      <c r="B41" s="19">
        <v>71432.053320000006</v>
      </c>
      <c r="C41" s="19">
        <v>972.90743999999995</v>
      </c>
      <c r="D41" s="19">
        <v>445.6465</v>
      </c>
      <c r="E41" s="19"/>
    </row>
    <row r="42" spans="1:5" ht="27.6" x14ac:dyDescent="0.3">
      <c r="A42" s="21" t="s">
        <v>80</v>
      </c>
      <c r="B42" s="19">
        <v>69749.961349999998</v>
      </c>
      <c r="C42" s="19">
        <v>40000</v>
      </c>
      <c r="D42" s="19">
        <v>12000</v>
      </c>
      <c r="E42" s="19"/>
    </row>
    <row r="43" spans="1:5" x14ac:dyDescent="0.3">
      <c r="A43" s="21" t="s">
        <v>81</v>
      </c>
      <c r="B43" s="19">
        <v>4457.509</v>
      </c>
      <c r="C43" s="19"/>
      <c r="D43" s="19"/>
      <c r="E43" s="19"/>
    </row>
    <row r="44" spans="1:5" x14ac:dyDescent="0.3">
      <c r="A44" s="21" t="s">
        <v>82</v>
      </c>
      <c r="B44" s="19">
        <v>8310.5859999999993</v>
      </c>
      <c r="C44" s="19">
        <v>4724.9292999999998</v>
      </c>
      <c r="D44" s="19">
        <v>931.41182000000003</v>
      </c>
      <c r="E44" s="19"/>
    </row>
    <row r="45" spans="1:5" x14ac:dyDescent="0.3">
      <c r="A45" s="21" t="s">
        <v>83</v>
      </c>
      <c r="B45" s="19">
        <v>3030.4185299999999</v>
      </c>
      <c r="C45" s="19">
        <v>694.13061000000005</v>
      </c>
      <c r="D45" s="19">
        <v>157.60256000000001</v>
      </c>
      <c r="E45" s="19"/>
    </row>
    <row r="46" spans="1:5" x14ac:dyDescent="0.3">
      <c r="A46" s="21" t="s">
        <v>84</v>
      </c>
      <c r="B46" s="19">
        <v>1038.1927800000001</v>
      </c>
      <c r="C46" s="19">
        <v>698.64945</v>
      </c>
      <c r="D46" s="19">
        <v>335.84980999999999</v>
      </c>
      <c r="E46" s="19"/>
    </row>
    <row r="47" spans="1:5" ht="27.6" x14ac:dyDescent="0.3">
      <c r="A47" s="21" t="s">
        <v>85</v>
      </c>
      <c r="B47" s="19">
        <v>27681.74238</v>
      </c>
      <c r="C47" s="19">
        <v>10088.518620000001</v>
      </c>
      <c r="D47" s="19">
        <v>2977.4051800000002</v>
      </c>
      <c r="E47" s="19">
        <v>7177.6649699999998</v>
      </c>
    </row>
    <row r="48" spans="1:5" x14ac:dyDescent="0.3">
      <c r="A48" s="21" t="s">
        <v>86</v>
      </c>
      <c r="B48" s="19">
        <v>6076.2524999999996</v>
      </c>
      <c r="C48" s="19"/>
      <c r="D48" s="19"/>
      <c r="E48" s="19"/>
    </row>
    <row r="49" spans="1:5" x14ac:dyDescent="0.3">
      <c r="A49" s="21" t="s">
        <v>87</v>
      </c>
      <c r="B49" s="19">
        <v>77126.460290000003</v>
      </c>
      <c r="C49" s="19">
        <v>8008.1433800000004</v>
      </c>
      <c r="D49" s="19">
        <v>1013.72333</v>
      </c>
      <c r="E49" s="19"/>
    </row>
    <row r="50" spans="1:5" x14ac:dyDescent="0.3">
      <c r="A50" s="21" t="s">
        <v>88</v>
      </c>
      <c r="B50" s="19">
        <v>628.11</v>
      </c>
      <c r="C50" s="19">
        <v>483.5</v>
      </c>
      <c r="D50" s="19">
        <v>144.61000000000001</v>
      </c>
      <c r="E50" s="19"/>
    </row>
    <row r="51" spans="1:5" x14ac:dyDescent="0.3">
      <c r="A51" s="21" t="s">
        <v>89</v>
      </c>
      <c r="B51" s="19">
        <v>316.74417</v>
      </c>
      <c r="C51" s="19"/>
      <c r="D51" s="19"/>
      <c r="E51" s="19"/>
    </row>
    <row r="52" spans="1:5" x14ac:dyDescent="0.3">
      <c r="A52" s="21" t="s">
        <v>90</v>
      </c>
      <c r="B52" s="19">
        <v>239.3082</v>
      </c>
      <c r="C52" s="19">
        <v>216.3082</v>
      </c>
      <c r="D52" s="19"/>
      <c r="E52" s="19"/>
    </row>
    <row r="53" spans="1:5" x14ac:dyDescent="0.3">
      <c r="A53" s="21" t="s">
        <v>91</v>
      </c>
      <c r="B53" s="19">
        <v>390.08242999999999</v>
      </c>
      <c r="C53" s="19"/>
      <c r="D53" s="19">
        <v>21</v>
      </c>
      <c r="E53" s="19"/>
    </row>
    <row r="54" spans="1:5" x14ac:dyDescent="0.3">
      <c r="A54" s="21" t="s">
        <v>92</v>
      </c>
      <c r="B54" s="19">
        <v>198.16785999999999</v>
      </c>
      <c r="C54" s="19">
        <v>195.46786</v>
      </c>
      <c r="D54" s="19"/>
      <c r="E54" s="19"/>
    </row>
    <row r="55" spans="1:5" ht="27.6" x14ac:dyDescent="0.3">
      <c r="A55" s="21" t="s">
        <v>93</v>
      </c>
      <c r="B55" s="19">
        <v>309904.70474000002</v>
      </c>
      <c r="C55" s="19"/>
      <c r="D55" s="19">
        <v>831.86427000000003</v>
      </c>
      <c r="E55" s="19"/>
    </row>
    <row r="56" spans="1:5" ht="27.6" x14ac:dyDescent="0.3">
      <c r="A56" s="21" t="s">
        <v>94</v>
      </c>
      <c r="B56" s="19">
        <v>186.89484999999999</v>
      </c>
      <c r="C56" s="19">
        <v>169.59604999999999</v>
      </c>
      <c r="D56" s="19">
        <v>17.2988</v>
      </c>
      <c r="E56" s="19"/>
    </row>
    <row r="57" spans="1:5" x14ac:dyDescent="0.3">
      <c r="A57" s="21" t="s">
        <v>95</v>
      </c>
      <c r="B57" s="19">
        <v>340.02758999999998</v>
      </c>
      <c r="C57" s="19">
        <v>163.08559</v>
      </c>
      <c r="D57" s="19"/>
      <c r="E57" s="19"/>
    </row>
    <row r="58" spans="1:5" x14ac:dyDescent="0.3">
      <c r="A58" s="21" t="s">
        <v>96</v>
      </c>
      <c r="B58" s="19">
        <v>380.54019</v>
      </c>
      <c r="C58" s="19"/>
      <c r="D58" s="19">
        <v>158.29819000000001</v>
      </c>
      <c r="E58" s="19"/>
    </row>
    <row r="59" spans="1:5" x14ac:dyDescent="0.3">
      <c r="A59" s="21" t="s">
        <v>97</v>
      </c>
      <c r="B59" s="19">
        <v>49940.66934</v>
      </c>
      <c r="C59" s="19">
        <v>510.94688000000002</v>
      </c>
      <c r="D59" s="19">
        <v>812.87093000000004</v>
      </c>
      <c r="E59" s="19">
        <v>166.84025</v>
      </c>
    </row>
    <row r="60" spans="1:5" x14ac:dyDescent="0.3">
      <c r="A60" s="21" t="s">
        <v>98</v>
      </c>
      <c r="B60" s="19">
        <v>7137.4423500000003</v>
      </c>
      <c r="C60" s="19">
        <v>4641.6938799999998</v>
      </c>
      <c r="D60" s="19">
        <v>1270.8271400000001</v>
      </c>
      <c r="E60" s="19"/>
    </row>
    <row r="61" spans="1:5" x14ac:dyDescent="0.3">
      <c r="A61" s="21" t="s">
        <v>99</v>
      </c>
      <c r="B61" s="19">
        <v>720.75379999999996</v>
      </c>
      <c r="C61" s="19">
        <v>543.31407000000002</v>
      </c>
      <c r="D61" s="19">
        <v>120</v>
      </c>
      <c r="E61" s="19"/>
    </row>
    <row r="62" spans="1:5" x14ac:dyDescent="0.3">
      <c r="A62" s="21" t="s">
        <v>100</v>
      </c>
      <c r="B62" s="19">
        <v>377</v>
      </c>
      <c r="C62" s="19">
        <v>313</v>
      </c>
      <c r="D62" s="19">
        <v>64</v>
      </c>
      <c r="E62" s="19"/>
    </row>
    <row r="63" spans="1:5" x14ac:dyDescent="0.3">
      <c r="A63" s="21" t="s">
        <v>101</v>
      </c>
      <c r="B63" s="19">
        <v>65.071659999999994</v>
      </c>
      <c r="C63" s="19"/>
      <c r="D63" s="19">
        <v>49.621659999999999</v>
      </c>
      <c r="E63" s="19"/>
    </row>
    <row r="64" spans="1:5" x14ac:dyDescent="0.3">
      <c r="A64" s="23" t="s">
        <v>102</v>
      </c>
      <c r="B64" s="20">
        <v>1539731.8491199999</v>
      </c>
      <c r="C64" s="20">
        <v>133051.07193999999</v>
      </c>
      <c r="D64" s="20">
        <v>36428.5118</v>
      </c>
      <c r="E64" s="20">
        <v>178774.72159</v>
      </c>
    </row>
  </sheetData>
  <mergeCells count="24">
    <mergeCell ref="A21:D21"/>
    <mergeCell ref="A22:D22"/>
    <mergeCell ref="A23:D23"/>
    <mergeCell ref="A16:D16"/>
    <mergeCell ref="A17:D17"/>
    <mergeCell ref="A18:D18"/>
    <mergeCell ref="A19:D19"/>
    <mergeCell ref="A20:D20"/>
    <mergeCell ref="A1:E1"/>
    <mergeCell ref="A2:E2"/>
    <mergeCell ref="A5:D5"/>
    <mergeCell ref="A24:D24"/>
    <mergeCell ref="A26:A27"/>
    <mergeCell ref="B26:B27"/>
    <mergeCell ref="C26:E2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70866141732283472" right="0.48" top="0.28999999999999998" bottom="0.48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view="pageBreakPreview" topLeftCell="A35" zoomScaleNormal="100" zoomScaleSheetLayoutView="100" workbookViewId="0">
      <selection activeCell="B41" sqref="B41"/>
    </sheetView>
  </sheetViews>
  <sheetFormatPr defaultRowHeight="14.4" x14ac:dyDescent="0.3"/>
  <cols>
    <col min="1" max="1" width="38.33203125" customWidth="1"/>
    <col min="2" max="2" width="13.109375" customWidth="1"/>
    <col min="3" max="3" width="13.6640625" customWidth="1"/>
    <col min="4" max="4" width="14.21875" customWidth="1"/>
    <col min="5" max="5" width="14.6640625" customWidth="1"/>
    <col min="6" max="6" width="13.109375" customWidth="1"/>
    <col min="7" max="9" width="14.109375" customWidth="1"/>
    <col min="10" max="10" width="12.6640625" customWidth="1"/>
    <col min="11" max="11" width="11" customWidth="1"/>
    <col min="12" max="12" width="13.5546875" customWidth="1"/>
    <col min="13" max="13" width="13.77734375" customWidth="1"/>
    <col min="14" max="14" width="13.6640625" customWidth="1"/>
    <col min="15" max="15" width="13.44140625" customWidth="1"/>
    <col min="16" max="16" width="11.21875" customWidth="1"/>
  </cols>
  <sheetData>
    <row r="1" spans="1:20" s="29" customFormat="1" ht="15.6" x14ac:dyDescent="0.3">
      <c r="A1" s="43" t="s">
        <v>65</v>
      </c>
      <c r="C1" s="30" t="s">
        <v>13</v>
      </c>
    </row>
    <row r="2" spans="1:20" x14ac:dyDescent="0.3">
      <c r="A2" s="38" t="str">
        <f>TEXT(EndData2,"[$-FC19]ДД.ММ.ГГГ")</f>
        <v>03.12.2015</v>
      </c>
      <c r="B2" s="38">
        <f>A2+1</f>
        <v>42342</v>
      </c>
      <c r="C2" s="44" t="str">
        <f>TEXT(B2,"[$-FC19]ДД.ММ.ГГГ")</f>
        <v>04.12.2015</v>
      </c>
      <c r="P2" s="27" t="s">
        <v>12</v>
      </c>
    </row>
    <row r="3" spans="1:20" s="28" customFormat="1" ht="51.75" customHeight="1" x14ac:dyDescent="0.25">
      <c r="A3" s="35" t="s">
        <v>15</v>
      </c>
      <c r="B3" s="42" t="s">
        <v>16</v>
      </c>
      <c r="C3" s="39" t="s">
        <v>17</v>
      </c>
      <c r="D3" s="39" t="s">
        <v>18</v>
      </c>
      <c r="E3" s="39" t="s">
        <v>19</v>
      </c>
      <c r="F3" s="39" t="s">
        <v>20</v>
      </c>
      <c r="G3" s="39" t="s">
        <v>21</v>
      </c>
      <c r="H3" s="39" t="s">
        <v>22</v>
      </c>
      <c r="I3" s="39" t="s">
        <v>23</v>
      </c>
      <c r="J3" s="39" t="s">
        <v>24</v>
      </c>
      <c r="K3" s="39" t="s">
        <v>25</v>
      </c>
      <c r="L3" s="39" t="s">
        <v>26</v>
      </c>
      <c r="M3" s="39" t="s">
        <v>27</v>
      </c>
      <c r="N3" s="39" t="s">
        <v>28</v>
      </c>
      <c r="O3" s="39" t="s">
        <v>29</v>
      </c>
      <c r="P3" s="24" t="s">
        <v>11</v>
      </c>
    </row>
    <row r="4" spans="1:20" ht="27" x14ac:dyDescent="0.3">
      <c r="A4" s="25" t="s">
        <v>31</v>
      </c>
      <c r="B4" s="40"/>
      <c r="C4" s="40"/>
      <c r="D4" s="40"/>
      <c r="E4" s="40"/>
      <c r="F4" s="40"/>
      <c r="G4" s="40"/>
      <c r="H4" s="40"/>
      <c r="I4" s="40"/>
      <c r="J4" s="40">
        <v>1342.7869000000001</v>
      </c>
      <c r="K4" s="40">
        <v>189.99263999999999</v>
      </c>
      <c r="L4" s="40"/>
      <c r="M4" s="40"/>
      <c r="N4" s="40"/>
      <c r="O4" s="40"/>
      <c r="P4" s="26">
        <v>1532.77954</v>
      </c>
      <c r="Q4" s="27"/>
      <c r="R4" s="27"/>
      <c r="S4" s="27"/>
      <c r="T4" s="27"/>
    </row>
    <row r="5" spans="1:20" ht="40.200000000000003" x14ac:dyDescent="0.3">
      <c r="A5" s="25" t="s">
        <v>32</v>
      </c>
      <c r="B5" s="40">
        <v>3840</v>
      </c>
      <c r="C5" s="40">
        <v>12820.081200000001</v>
      </c>
      <c r="D5" s="40">
        <v>17568.25</v>
      </c>
      <c r="E5" s="40">
        <v>8978.5869999999995</v>
      </c>
      <c r="F5" s="40">
        <v>8103.0732799999996</v>
      </c>
      <c r="G5" s="40">
        <v>12292.25</v>
      </c>
      <c r="H5" s="40">
        <v>5891.3444</v>
      </c>
      <c r="I5" s="40">
        <v>5046.2838000000002</v>
      </c>
      <c r="J5" s="40">
        <v>314.04223000000002</v>
      </c>
      <c r="K5" s="40">
        <v>314.04223999999999</v>
      </c>
      <c r="L5" s="40">
        <v>33479.188399999999</v>
      </c>
      <c r="M5" s="40">
        <v>9231</v>
      </c>
      <c r="N5" s="40">
        <v>35881.862000000001</v>
      </c>
      <c r="O5" s="40">
        <v>11948.475</v>
      </c>
      <c r="P5" s="26">
        <v>165708.47954999999</v>
      </c>
      <c r="Q5" s="27"/>
      <c r="R5" s="27"/>
      <c r="S5" s="27"/>
      <c r="T5" s="27"/>
    </row>
    <row r="6" spans="1:20" ht="27" x14ac:dyDescent="0.3">
      <c r="A6" s="25" t="s">
        <v>33</v>
      </c>
      <c r="B6" s="40"/>
      <c r="C6" s="40"/>
      <c r="D6" s="40">
        <v>75</v>
      </c>
      <c r="E6" s="40"/>
      <c r="F6" s="40"/>
      <c r="G6" s="40">
        <v>100</v>
      </c>
      <c r="H6" s="40"/>
      <c r="I6" s="40"/>
      <c r="J6" s="40">
        <v>166.73333</v>
      </c>
      <c r="K6" s="40">
        <v>8.2566000000000006</v>
      </c>
      <c r="L6" s="40"/>
      <c r="M6" s="40"/>
      <c r="N6" s="40">
        <v>58.630200000000002</v>
      </c>
      <c r="O6" s="40">
        <v>6100</v>
      </c>
      <c r="P6" s="26">
        <v>6508.6201300000002</v>
      </c>
      <c r="Q6" s="27"/>
      <c r="R6" s="27"/>
      <c r="S6" s="27"/>
      <c r="T6" s="27"/>
    </row>
    <row r="7" spans="1:20" ht="66.599999999999994" x14ac:dyDescent="0.3">
      <c r="A7" s="25" t="s">
        <v>34</v>
      </c>
      <c r="B7" s="40">
        <v>65613.618090000004</v>
      </c>
      <c r="C7" s="40">
        <v>47356.247929999998</v>
      </c>
      <c r="D7" s="40">
        <v>17634.075000000001</v>
      </c>
      <c r="E7" s="40">
        <v>12787.262000000001</v>
      </c>
      <c r="F7" s="40">
        <v>5285.9635399999997</v>
      </c>
      <c r="G7" s="40">
        <v>16419.924999999999</v>
      </c>
      <c r="H7" s="40">
        <v>341.4169</v>
      </c>
      <c r="I7" s="40">
        <v>262.71578</v>
      </c>
      <c r="J7" s="40">
        <v>25432.128959999998</v>
      </c>
      <c r="K7" s="40">
        <v>5824.2473399999999</v>
      </c>
      <c r="L7" s="40">
        <v>11230.86918</v>
      </c>
      <c r="M7" s="40">
        <v>10833.541660000001</v>
      </c>
      <c r="N7" s="40">
        <v>13640.12672</v>
      </c>
      <c r="O7" s="40">
        <v>5713.2619999999997</v>
      </c>
      <c r="P7" s="26">
        <v>238375.4001</v>
      </c>
      <c r="Q7" s="27"/>
      <c r="R7" s="27"/>
      <c r="S7" s="27"/>
      <c r="T7" s="27"/>
    </row>
    <row r="8" spans="1:20" ht="27" x14ac:dyDescent="0.3">
      <c r="A8" s="25" t="s">
        <v>35</v>
      </c>
      <c r="B8" s="40"/>
      <c r="C8" s="40">
        <v>2240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26">
        <v>2240</v>
      </c>
      <c r="Q8" s="27"/>
      <c r="R8" s="27"/>
      <c r="S8" s="27"/>
      <c r="T8" s="27"/>
    </row>
    <row r="9" spans="1:20" ht="93" x14ac:dyDescent="0.3">
      <c r="A9" s="25" t="s">
        <v>36</v>
      </c>
      <c r="B9" s="40">
        <v>57768.188609999997</v>
      </c>
      <c r="C9" s="40">
        <v>2241.98956</v>
      </c>
      <c r="D9" s="40"/>
      <c r="E9" s="40"/>
      <c r="F9" s="40"/>
      <c r="G9" s="40"/>
      <c r="H9" s="40"/>
      <c r="I9" s="40">
        <v>20</v>
      </c>
      <c r="J9" s="40">
        <v>9.9</v>
      </c>
      <c r="K9" s="40"/>
      <c r="L9" s="40"/>
      <c r="M9" s="40"/>
      <c r="N9" s="40"/>
      <c r="O9" s="40"/>
      <c r="P9" s="26">
        <v>60040.078170000001</v>
      </c>
      <c r="Q9" s="27"/>
      <c r="R9" s="27"/>
      <c r="S9" s="27"/>
      <c r="T9" s="27"/>
    </row>
    <row r="10" spans="1:20" ht="66.599999999999994" x14ac:dyDescent="0.3">
      <c r="A10" s="25" t="s">
        <v>37</v>
      </c>
      <c r="B10" s="40">
        <v>3050.4850000000001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26">
        <v>3050.4850000000001</v>
      </c>
      <c r="Q10" s="27"/>
      <c r="R10" s="27"/>
      <c r="S10" s="27"/>
      <c r="T10" s="27"/>
    </row>
    <row r="11" spans="1:20" ht="79.8" x14ac:dyDescent="0.3">
      <c r="A11" s="25" t="s">
        <v>38</v>
      </c>
      <c r="B11" s="40">
        <v>99.796000000000006</v>
      </c>
      <c r="C11" s="40">
        <v>18.7</v>
      </c>
      <c r="D11" s="40"/>
      <c r="E11" s="40"/>
      <c r="F11" s="40"/>
      <c r="G11" s="40"/>
      <c r="H11" s="40"/>
      <c r="I11" s="40"/>
      <c r="J11" s="40">
        <v>31.992239999999999</v>
      </c>
      <c r="K11" s="40"/>
      <c r="L11" s="40"/>
      <c r="M11" s="40"/>
      <c r="N11" s="40"/>
      <c r="O11" s="40"/>
      <c r="P11" s="26">
        <v>150.48823999999999</v>
      </c>
      <c r="Q11" s="27"/>
      <c r="R11" s="27"/>
      <c r="S11" s="27"/>
      <c r="T11" s="27"/>
    </row>
    <row r="12" spans="1:20" ht="66.599999999999994" x14ac:dyDescent="0.3">
      <c r="A12" s="25" t="s">
        <v>39</v>
      </c>
      <c r="B12" s="40"/>
      <c r="C12" s="40">
        <v>3729.4969999999998</v>
      </c>
      <c r="D12" s="40">
        <v>660.75</v>
      </c>
      <c r="E12" s="40">
        <v>454.5</v>
      </c>
      <c r="F12" s="40">
        <v>157.89646999999999</v>
      </c>
      <c r="G12" s="40">
        <v>624.41665999999998</v>
      </c>
      <c r="H12" s="40">
        <v>297.92520000000002</v>
      </c>
      <c r="I12" s="40">
        <v>43.034399999999998</v>
      </c>
      <c r="J12" s="40"/>
      <c r="K12" s="40"/>
      <c r="L12" s="40">
        <v>271.77534000000003</v>
      </c>
      <c r="M12" s="40">
        <v>241.08332999999999</v>
      </c>
      <c r="N12" s="40">
        <v>250.11660000000001</v>
      </c>
      <c r="O12" s="40">
        <v>142.25</v>
      </c>
      <c r="P12" s="26">
        <v>6873.2449999999999</v>
      </c>
      <c r="Q12" s="27"/>
      <c r="R12" s="27"/>
      <c r="S12" s="27"/>
      <c r="T12" s="27"/>
    </row>
    <row r="13" spans="1:20" ht="79.8" x14ac:dyDescent="0.3">
      <c r="A13" s="25" t="s">
        <v>40</v>
      </c>
      <c r="B13" s="40">
        <v>423.7</v>
      </c>
      <c r="C13" s="40">
        <v>178.38499999999999</v>
      </c>
      <c r="D13" s="40">
        <v>162.4</v>
      </c>
      <c r="E13" s="40">
        <v>78.099999999999994</v>
      </c>
      <c r="F13" s="40">
        <v>86.117769999999993</v>
      </c>
      <c r="G13" s="40">
        <v>86.083330000000004</v>
      </c>
      <c r="H13" s="40">
        <v>189.17776000000001</v>
      </c>
      <c r="I13" s="40">
        <v>99.496200000000002</v>
      </c>
      <c r="J13" s="40">
        <v>39.152200000000001</v>
      </c>
      <c r="K13" s="40">
        <v>105</v>
      </c>
      <c r="L13" s="40">
        <v>135.66667000000001</v>
      </c>
      <c r="M13" s="40">
        <v>92.833330000000004</v>
      </c>
      <c r="N13" s="40">
        <v>159.64279999999999</v>
      </c>
      <c r="O13" s="40">
        <v>58.258000000000003</v>
      </c>
      <c r="P13" s="26">
        <v>1894.01306</v>
      </c>
      <c r="Q13" s="27"/>
      <c r="R13" s="27"/>
      <c r="S13" s="27"/>
      <c r="T13" s="27"/>
    </row>
    <row r="14" spans="1:20" ht="53.4" x14ac:dyDescent="0.3">
      <c r="A14" s="25" t="s">
        <v>41</v>
      </c>
      <c r="B14" s="40">
        <v>595</v>
      </c>
      <c r="C14" s="40">
        <v>142.416</v>
      </c>
      <c r="D14" s="40">
        <v>370</v>
      </c>
      <c r="E14" s="40"/>
      <c r="F14" s="40">
        <v>181.99969999999999</v>
      </c>
      <c r="G14" s="40">
        <v>407.16</v>
      </c>
      <c r="H14" s="40">
        <v>113.22614</v>
      </c>
      <c r="I14" s="40">
        <v>88.45</v>
      </c>
      <c r="J14" s="40">
        <v>348.7</v>
      </c>
      <c r="K14" s="40">
        <v>77.375</v>
      </c>
      <c r="L14" s="40">
        <v>390</v>
      </c>
      <c r="M14" s="40"/>
      <c r="N14" s="40">
        <v>216.1</v>
      </c>
      <c r="O14" s="40">
        <v>14.26895</v>
      </c>
      <c r="P14" s="26">
        <v>2944.6957900000002</v>
      </c>
      <c r="Q14" s="27"/>
      <c r="R14" s="27"/>
      <c r="S14" s="27"/>
      <c r="T14" s="27"/>
    </row>
    <row r="15" spans="1:20" ht="66.599999999999994" x14ac:dyDescent="0.3">
      <c r="A15" s="25" t="s">
        <v>42</v>
      </c>
      <c r="B15" s="40">
        <v>1643.37</v>
      </c>
      <c r="C15" s="40">
        <v>1018.58496</v>
      </c>
      <c r="D15" s="40">
        <v>335.28</v>
      </c>
      <c r="E15" s="40">
        <v>120.02</v>
      </c>
      <c r="F15" s="40">
        <v>56.319029999999998</v>
      </c>
      <c r="G15" s="40">
        <v>154.85</v>
      </c>
      <c r="H15" s="40">
        <v>23.835260000000002</v>
      </c>
      <c r="I15" s="40">
        <v>105</v>
      </c>
      <c r="J15" s="40">
        <v>289.69600000000003</v>
      </c>
      <c r="K15" s="40">
        <v>130.74799999999999</v>
      </c>
      <c r="L15" s="40">
        <v>280.63607999999999</v>
      </c>
      <c r="M15" s="40"/>
      <c r="N15" s="40">
        <v>182.28</v>
      </c>
      <c r="O15" s="40">
        <v>6.82287</v>
      </c>
      <c r="P15" s="26">
        <v>4347.4422000000004</v>
      </c>
      <c r="Q15" s="27"/>
      <c r="R15" s="27"/>
      <c r="S15" s="27"/>
      <c r="T15" s="27"/>
    </row>
    <row r="16" spans="1:20" ht="93" x14ac:dyDescent="0.3">
      <c r="A16" s="25" t="s">
        <v>43</v>
      </c>
      <c r="B16" s="40">
        <v>6478.5053399999997</v>
      </c>
      <c r="C16" s="40">
        <v>1983.163</v>
      </c>
      <c r="D16" s="40">
        <v>116</v>
      </c>
      <c r="E16" s="40"/>
      <c r="F16" s="40"/>
      <c r="G16" s="40"/>
      <c r="H16" s="40"/>
      <c r="I16" s="40"/>
      <c r="J16" s="40">
        <v>118</v>
      </c>
      <c r="K16" s="40"/>
      <c r="L16" s="40"/>
      <c r="M16" s="40"/>
      <c r="N16" s="40"/>
      <c r="O16" s="40"/>
      <c r="P16" s="26">
        <v>8695.6683400000002</v>
      </c>
      <c r="Q16" s="27"/>
      <c r="R16" s="27"/>
      <c r="S16" s="27"/>
      <c r="T16" s="27"/>
    </row>
    <row r="17" spans="1:20" ht="93" x14ac:dyDescent="0.3">
      <c r="A17" s="25" t="s">
        <v>44</v>
      </c>
      <c r="B17" s="40"/>
      <c r="C17" s="40">
        <v>3149.6579999999999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26">
        <v>3149.6579999999999</v>
      </c>
      <c r="Q17" s="27"/>
      <c r="R17" s="27"/>
      <c r="S17" s="27"/>
      <c r="T17" s="27"/>
    </row>
    <row r="18" spans="1:20" ht="79.8" x14ac:dyDescent="0.3">
      <c r="A18" s="25" t="s">
        <v>45</v>
      </c>
      <c r="B18" s="40"/>
      <c r="C18" s="40"/>
      <c r="D18" s="40"/>
      <c r="E18" s="40"/>
      <c r="F18" s="40"/>
      <c r="G18" s="40">
        <v>18.751999999999999</v>
      </c>
      <c r="H18" s="40"/>
      <c r="I18" s="40"/>
      <c r="J18" s="40">
        <v>17.373999999999999</v>
      </c>
      <c r="K18" s="40"/>
      <c r="L18" s="40"/>
      <c r="M18" s="40"/>
      <c r="N18" s="40"/>
      <c r="O18" s="40"/>
      <c r="P18" s="26">
        <v>36.125999999999998</v>
      </c>
      <c r="Q18" s="27"/>
      <c r="R18" s="27"/>
      <c r="S18" s="27"/>
      <c r="T18" s="27"/>
    </row>
    <row r="19" spans="1:20" ht="304.2" x14ac:dyDescent="0.3">
      <c r="A19" s="25" t="s">
        <v>46</v>
      </c>
      <c r="B19" s="40">
        <v>17143.66</v>
      </c>
      <c r="C19" s="40">
        <v>8470.6859999999997</v>
      </c>
      <c r="D19" s="40">
        <v>1580.4360300000001</v>
      </c>
      <c r="E19" s="40">
        <v>1290</v>
      </c>
      <c r="F19" s="40">
        <v>200</v>
      </c>
      <c r="G19" s="40">
        <v>2320.1758100000002</v>
      </c>
      <c r="H19" s="40">
        <v>1145.18859</v>
      </c>
      <c r="I19" s="40">
        <v>18.47</v>
      </c>
      <c r="J19" s="40">
        <v>2237</v>
      </c>
      <c r="K19" s="40">
        <v>627.54300000000001</v>
      </c>
      <c r="L19" s="40">
        <v>900</v>
      </c>
      <c r="M19" s="40">
        <v>900</v>
      </c>
      <c r="N19" s="40">
        <v>525.32770000000005</v>
      </c>
      <c r="O19" s="40">
        <v>350.79023999999998</v>
      </c>
      <c r="P19" s="26">
        <v>37709.277370000003</v>
      </c>
      <c r="Q19" s="27"/>
      <c r="R19" s="27"/>
      <c r="S19" s="27"/>
      <c r="T19" s="27"/>
    </row>
    <row r="20" spans="1:20" ht="159" x14ac:dyDescent="0.3">
      <c r="A20" s="25" t="s">
        <v>47</v>
      </c>
      <c r="B20" s="40">
        <v>175102.98381999999</v>
      </c>
      <c r="C20" s="40">
        <v>83475.73</v>
      </c>
      <c r="D20" s="40">
        <v>23837.645</v>
      </c>
      <c r="E20" s="40">
        <v>15759</v>
      </c>
      <c r="F20" s="40">
        <v>3409</v>
      </c>
      <c r="G20" s="40">
        <v>25420</v>
      </c>
      <c r="H20" s="40">
        <v>11150.29725</v>
      </c>
      <c r="I20" s="40"/>
      <c r="J20" s="40">
        <v>19736</v>
      </c>
      <c r="K20" s="40">
        <v>9728.4266299999999</v>
      </c>
      <c r="L20" s="40">
        <v>20000</v>
      </c>
      <c r="M20" s="40">
        <v>10613.98</v>
      </c>
      <c r="N20" s="40">
        <v>10584</v>
      </c>
      <c r="O20" s="40">
        <v>10244.493210000001</v>
      </c>
      <c r="P20" s="26">
        <v>419061.55591</v>
      </c>
      <c r="Q20" s="27"/>
      <c r="R20" s="27"/>
      <c r="S20" s="27"/>
      <c r="T20" s="27"/>
    </row>
    <row r="21" spans="1:20" ht="93" x14ac:dyDescent="0.3">
      <c r="A21" s="25" t="s">
        <v>48</v>
      </c>
      <c r="B21" s="40">
        <v>5730.6804400000001</v>
      </c>
      <c r="C21" s="40">
        <v>2177.22021</v>
      </c>
      <c r="D21" s="40">
        <v>1071.9000000000001</v>
      </c>
      <c r="E21" s="40">
        <v>422.35579999999999</v>
      </c>
      <c r="F21" s="40">
        <v>127</v>
      </c>
      <c r="G21" s="40">
        <v>404.4</v>
      </c>
      <c r="H21" s="40">
        <v>810.58399999999995</v>
      </c>
      <c r="I21" s="40"/>
      <c r="J21" s="40">
        <v>300</v>
      </c>
      <c r="K21" s="40">
        <v>694.99996999999996</v>
      </c>
      <c r="L21" s="40">
        <v>1806.3388299999999</v>
      </c>
      <c r="M21" s="40"/>
      <c r="N21" s="40">
        <v>5273.14552</v>
      </c>
      <c r="O21" s="40"/>
      <c r="P21" s="26">
        <v>18818.624769999999</v>
      </c>
      <c r="Q21" s="27"/>
      <c r="R21" s="27"/>
      <c r="S21" s="27"/>
      <c r="T21" s="27"/>
    </row>
    <row r="22" spans="1:20" ht="119.4" x14ac:dyDescent="0.3">
      <c r="A22" s="25" t="s">
        <v>49</v>
      </c>
      <c r="B22" s="40">
        <v>3.7237100000000001</v>
      </c>
      <c r="C22" s="40">
        <v>31.0883</v>
      </c>
      <c r="D22" s="40"/>
      <c r="E22" s="40"/>
      <c r="F22" s="40">
        <v>3.7250000000000001</v>
      </c>
      <c r="G22" s="40"/>
      <c r="H22" s="40">
        <v>3.6739999999999999</v>
      </c>
      <c r="I22" s="40"/>
      <c r="J22" s="40">
        <v>3.9984299999999999</v>
      </c>
      <c r="K22" s="40"/>
      <c r="L22" s="40"/>
      <c r="M22" s="40"/>
      <c r="N22" s="40"/>
      <c r="O22" s="40"/>
      <c r="P22" s="26">
        <v>46.209440000000001</v>
      </c>
      <c r="Q22" s="27"/>
      <c r="R22" s="27"/>
      <c r="S22" s="27"/>
      <c r="T22" s="27"/>
    </row>
    <row r="23" spans="1:20" ht="106.2" x14ac:dyDescent="0.3">
      <c r="A23" s="25" t="s">
        <v>50</v>
      </c>
      <c r="B23" s="40"/>
      <c r="C23" s="40">
        <v>2753.6679300000001</v>
      </c>
      <c r="D23" s="40">
        <v>301</v>
      </c>
      <c r="E23" s="40">
        <v>308.78030000000001</v>
      </c>
      <c r="F23" s="40">
        <v>44.93</v>
      </c>
      <c r="G23" s="40">
        <v>266.5</v>
      </c>
      <c r="H23" s="40">
        <v>52.625129999999999</v>
      </c>
      <c r="I23" s="40"/>
      <c r="J23" s="40">
        <v>969.36</v>
      </c>
      <c r="K23" s="40">
        <v>215</v>
      </c>
      <c r="L23" s="40">
        <v>529.09100000000001</v>
      </c>
      <c r="M23" s="40"/>
      <c r="N23" s="40">
        <v>187.66300000000001</v>
      </c>
      <c r="O23" s="40"/>
      <c r="P23" s="26">
        <v>5628.6173600000002</v>
      </c>
      <c r="Q23" s="27"/>
      <c r="R23" s="27"/>
      <c r="S23" s="27"/>
      <c r="T23" s="27"/>
    </row>
    <row r="24" spans="1:20" ht="79.8" x14ac:dyDescent="0.3">
      <c r="A24" s="25" t="s">
        <v>51</v>
      </c>
      <c r="B24" s="40"/>
      <c r="C24" s="40">
        <v>9143.2178500000009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>
        <v>-939.5</v>
      </c>
      <c r="P24" s="26">
        <v>8203.7178500000009</v>
      </c>
      <c r="Q24" s="27"/>
      <c r="R24" s="27"/>
      <c r="S24" s="27"/>
      <c r="T24" s="27"/>
    </row>
    <row r="25" spans="1:20" ht="119.4" x14ac:dyDescent="0.3">
      <c r="A25" s="25" t="s">
        <v>52</v>
      </c>
      <c r="B25" s="40">
        <v>103770.4757</v>
      </c>
      <c r="C25" s="40">
        <v>2001.701</v>
      </c>
      <c r="D25" s="40">
        <v>8690.7029999999995</v>
      </c>
      <c r="E25" s="40">
        <v>3847.0790000000002</v>
      </c>
      <c r="F25" s="40">
        <v>1052.8</v>
      </c>
      <c r="G25" s="40">
        <v>5584</v>
      </c>
      <c r="H25" s="40">
        <v>2422.35</v>
      </c>
      <c r="I25" s="40">
        <v>62.53</v>
      </c>
      <c r="J25" s="40">
        <v>5226.8</v>
      </c>
      <c r="K25" s="40">
        <v>1542.95</v>
      </c>
      <c r="L25" s="40">
        <v>4029.9569999999999</v>
      </c>
      <c r="M25" s="40">
        <v>2406.1</v>
      </c>
      <c r="N25" s="40">
        <v>2017.1569999999999</v>
      </c>
      <c r="O25" s="40">
        <v>1436.1272300000001</v>
      </c>
      <c r="P25" s="26">
        <v>144090.72993</v>
      </c>
      <c r="Q25" s="27"/>
      <c r="R25" s="27"/>
      <c r="S25" s="27"/>
      <c r="T25" s="27"/>
    </row>
    <row r="26" spans="1:20" ht="66.599999999999994" x14ac:dyDescent="0.3">
      <c r="A26" s="25" t="s">
        <v>53</v>
      </c>
      <c r="B26" s="40">
        <v>7150.5879400000003</v>
      </c>
      <c r="C26" s="40">
        <v>8620.2090000000007</v>
      </c>
      <c r="D26" s="40"/>
      <c r="E26" s="40">
        <v>929.5</v>
      </c>
      <c r="F26" s="40">
        <v>364.5</v>
      </c>
      <c r="G26" s="40">
        <v>3634.116</v>
      </c>
      <c r="H26" s="40">
        <v>560.52300000000002</v>
      </c>
      <c r="I26" s="40"/>
      <c r="J26" s="40">
        <v>3585.8328799999999</v>
      </c>
      <c r="K26" s="40">
        <v>283.66338999999999</v>
      </c>
      <c r="L26" s="40">
        <v>559.32662000000005</v>
      </c>
      <c r="M26" s="40"/>
      <c r="N26" s="40">
        <v>2914.5203099999999</v>
      </c>
      <c r="O26" s="40"/>
      <c r="P26" s="26">
        <v>28602.779139999999</v>
      </c>
      <c r="Q26" s="27"/>
      <c r="R26" s="27"/>
      <c r="S26" s="27"/>
      <c r="T26" s="27"/>
    </row>
    <row r="27" spans="1:20" ht="79.8" x14ac:dyDescent="0.3">
      <c r="A27" s="25" t="s">
        <v>54</v>
      </c>
      <c r="B27" s="40">
        <v>193.66471999999999</v>
      </c>
      <c r="C27" s="40">
        <v>1107.3732399999999</v>
      </c>
      <c r="D27" s="40">
        <v>261.02699999999999</v>
      </c>
      <c r="E27" s="40">
        <v>159</v>
      </c>
      <c r="F27" s="40">
        <v>27.63</v>
      </c>
      <c r="G27" s="40">
        <v>150.19999999999999</v>
      </c>
      <c r="H27" s="40">
        <v>134.86776</v>
      </c>
      <c r="I27" s="40">
        <v>26</v>
      </c>
      <c r="J27" s="40">
        <v>171</v>
      </c>
      <c r="K27" s="40">
        <v>52.6</v>
      </c>
      <c r="L27" s="40">
        <v>115.45431000000001</v>
      </c>
      <c r="M27" s="40"/>
      <c r="N27" s="40">
        <v>7.6443399999999997</v>
      </c>
      <c r="O27" s="40">
        <v>88.749979999999994</v>
      </c>
      <c r="P27" s="26">
        <v>2495.21135</v>
      </c>
      <c r="Q27" s="27"/>
      <c r="R27" s="27"/>
      <c r="S27" s="27"/>
      <c r="T27" s="27"/>
    </row>
    <row r="28" spans="1:20" ht="79.8" x14ac:dyDescent="0.3">
      <c r="A28" s="25" t="s">
        <v>55</v>
      </c>
      <c r="B28" s="40"/>
      <c r="C28" s="40"/>
      <c r="D28" s="40"/>
      <c r="E28" s="40"/>
      <c r="F28" s="40"/>
      <c r="G28" s="40"/>
      <c r="H28" s="40"/>
      <c r="I28" s="40"/>
      <c r="J28" s="40">
        <v>150</v>
      </c>
      <c r="K28" s="40"/>
      <c r="L28" s="40"/>
      <c r="M28" s="40"/>
      <c r="N28" s="40"/>
      <c r="O28" s="40"/>
      <c r="P28" s="26">
        <v>150</v>
      </c>
      <c r="Q28" s="27"/>
      <c r="R28" s="27"/>
      <c r="S28" s="27"/>
      <c r="T28" s="27"/>
    </row>
    <row r="29" spans="1:20" ht="53.4" x14ac:dyDescent="0.3">
      <c r="A29" s="25" t="s">
        <v>56</v>
      </c>
      <c r="B29" s="40">
        <v>14434.751179999999</v>
      </c>
      <c r="C29" s="40"/>
      <c r="D29" s="40">
        <v>1187.162</v>
      </c>
      <c r="E29" s="40"/>
      <c r="F29" s="40">
        <v>94.717380000000006</v>
      </c>
      <c r="G29" s="40">
        <v>873.84166000000005</v>
      </c>
      <c r="H29" s="40">
        <v>0.1</v>
      </c>
      <c r="I29" s="40"/>
      <c r="J29" s="40"/>
      <c r="K29" s="40"/>
      <c r="L29" s="40"/>
      <c r="M29" s="40">
        <v>-507.85962999999998</v>
      </c>
      <c r="N29" s="40"/>
      <c r="O29" s="40"/>
      <c r="P29" s="26">
        <v>16082.712589999999</v>
      </c>
      <c r="Q29" s="27"/>
      <c r="R29" s="27"/>
      <c r="S29" s="27"/>
      <c r="T29" s="27"/>
    </row>
    <row r="30" spans="1:20" ht="53.4" x14ac:dyDescent="0.3">
      <c r="A30" s="25" t="s">
        <v>57</v>
      </c>
      <c r="B30" s="40"/>
      <c r="C30" s="40"/>
      <c r="D30" s="40">
        <v>2661.6263199999999</v>
      </c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26">
        <v>2661.6263199999999</v>
      </c>
      <c r="Q30" s="27"/>
      <c r="R30" s="27"/>
      <c r="S30" s="27"/>
      <c r="T30" s="27"/>
    </row>
    <row r="31" spans="1:20" ht="66.599999999999994" x14ac:dyDescent="0.3">
      <c r="A31" s="25" t="s">
        <v>58</v>
      </c>
      <c r="B31" s="40">
        <v>1031.1143400000001</v>
      </c>
      <c r="C31" s="40">
        <v>99.864000000000004</v>
      </c>
      <c r="D31" s="40">
        <v>95.739000000000004</v>
      </c>
      <c r="E31" s="40"/>
      <c r="F31" s="40"/>
      <c r="G31" s="40"/>
      <c r="H31" s="40">
        <v>100</v>
      </c>
      <c r="I31" s="40"/>
      <c r="J31" s="40"/>
      <c r="K31" s="40"/>
      <c r="L31" s="40"/>
      <c r="M31" s="40"/>
      <c r="N31" s="40"/>
      <c r="O31" s="40"/>
      <c r="P31" s="26">
        <v>1326.7173399999999</v>
      </c>
      <c r="Q31" s="27"/>
      <c r="R31" s="27"/>
      <c r="S31" s="27"/>
      <c r="T31" s="27"/>
    </row>
    <row r="32" spans="1:20" ht="40.200000000000003" x14ac:dyDescent="0.3">
      <c r="A32" s="25" t="s">
        <v>59</v>
      </c>
      <c r="B32" s="40"/>
      <c r="C32" s="40"/>
      <c r="D32" s="40">
        <v>240</v>
      </c>
      <c r="E32" s="40"/>
      <c r="F32" s="40"/>
      <c r="G32" s="40"/>
      <c r="H32" s="40">
        <v>-3.3719999999999999</v>
      </c>
      <c r="I32" s="40"/>
      <c r="J32" s="40"/>
      <c r="K32" s="40"/>
      <c r="L32" s="40"/>
      <c r="M32" s="40"/>
      <c r="N32" s="40"/>
      <c r="O32" s="40"/>
      <c r="P32" s="26">
        <v>236.62799999999999</v>
      </c>
      <c r="Q32" s="27"/>
      <c r="R32" s="27"/>
      <c r="S32" s="27"/>
      <c r="T32" s="27"/>
    </row>
    <row r="33" spans="1:20" ht="53.4" x14ac:dyDescent="0.3">
      <c r="A33" s="25" t="s">
        <v>60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>
        <v>416.02019999999999</v>
      </c>
      <c r="N33" s="40"/>
      <c r="O33" s="40"/>
      <c r="P33" s="26">
        <v>416.02019999999999</v>
      </c>
      <c r="Q33" s="27"/>
      <c r="R33" s="27"/>
      <c r="S33" s="27"/>
      <c r="T33" s="27"/>
    </row>
    <row r="34" spans="1:20" ht="40.200000000000003" x14ac:dyDescent="0.3">
      <c r="A34" s="25" t="s">
        <v>61</v>
      </c>
      <c r="B34" s="40"/>
      <c r="C34" s="40"/>
      <c r="D34" s="40"/>
      <c r="E34" s="40"/>
      <c r="F34" s="40">
        <v>270</v>
      </c>
      <c r="G34" s="40"/>
      <c r="H34" s="40"/>
      <c r="I34" s="40">
        <v>240</v>
      </c>
      <c r="J34" s="40"/>
      <c r="K34" s="40"/>
      <c r="L34" s="40"/>
      <c r="M34" s="40"/>
      <c r="N34" s="40"/>
      <c r="O34" s="40"/>
      <c r="P34" s="26">
        <v>510</v>
      </c>
      <c r="Q34" s="27"/>
      <c r="R34" s="27"/>
      <c r="S34" s="27"/>
      <c r="T34" s="27"/>
    </row>
    <row r="35" spans="1:20" ht="40.200000000000003" x14ac:dyDescent="0.3">
      <c r="A35" s="25" t="s">
        <v>62</v>
      </c>
      <c r="B35" s="40"/>
      <c r="C35" s="40">
        <v>115.9824</v>
      </c>
      <c r="D35" s="40"/>
      <c r="E35" s="40"/>
      <c r="F35" s="40"/>
      <c r="G35" s="40"/>
      <c r="H35" s="40"/>
      <c r="I35" s="40"/>
      <c r="J35" s="40">
        <v>23.196480000000001</v>
      </c>
      <c r="K35" s="40"/>
      <c r="L35" s="40"/>
      <c r="M35" s="40"/>
      <c r="N35" s="40"/>
      <c r="O35" s="40"/>
      <c r="P35" s="26">
        <v>139.17887999999999</v>
      </c>
      <c r="Q35" s="27"/>
      <c r="R35" s="27"/>
      <c r="S35" s="27"/>
      <c r="T35" s="27"/>
    </row>
    <row r="36" spans="1:20" ht="53.4" x14ac:dyDescent="0.3">
      <c r="A36" s="25" t="s">
        <v>63</v>
      </c>
      <c r="B36" s="40">
        <v>13755.45717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26">
        <v>13755.45717</v>
      </c>
      <c r="Q36" s="27"/>
      <c r="R36" s="27"/>
      <c r="S36" s="27"/>
      <c r="T36" s="27"/>
    </row>
    <row r="37" spans="1:20" x14ac:dyDescent="0.3">
      <c r="A37" s="33" t="s">
        <v>64</v>
      </c>
      <c r="B37" s="41">
        <v>477829.76205999998</v>
      </c>
      <c r="C37" s="41">
        <v>192875.46257999999</v>
      </c>
      <c r="D37" s="41">
        <v>76848.993350000004</v>
      </c>
      <c r="E37" s="41">
        <v>45134.184099999999</v>
      </c>
      <c r="F37" s="41">
        <v>19465.672170000002</v>
      </c>
      <c r="G37" s="41">
        <v>68756.670459999994</v>
      </c>
      <c r="H37" s="41">
        <v>23233.76339</v>
      </c>
      <c r="I37" s="41">
        <v>6011.9801799999996</v>
      </c>
      <c r="J37" s="41">
        <v>60513.693650000001</v>
      </c>
      <c r="K37" s="41">
        <v>19794.844809999999</v>
      </c>
      <c r="L37" s="41">
        <v>73728.30343</v>
      </c>
      <c r="M37" s="41">
        <v>34226.69889</v>
      </c>
      <c r="N37" s="41">
        <v>71898.216190000006</v>
      </c>
      <c r="O37" s="41">
        <v>35163.997479999998</v>
      </c>
      <c r="P37" s="26">
        <v>1205482.2427399999</v>
      </c>
      <c r="Q37" s="34"/>
      <c r="R37" s="34"/>
      <c r="S37" s="34"/>
      <c r="T37" s="34"/>
    </row>
    <row r="39" spans="1:20" x14ac:dyDescent="0.3">
      <c r="A39" s="37" t="s">
        <v>30</v>
      </c>
      <c r="B39" s="36">
        <f>Учреждения!B64+'Муниципальные районы'!P37</f>
        <v>2745214.09186</v>
      </c>
    </row>
    <row r="40" spans="1:20" ht="32.25" customHeight="1" x14ac:dyDescent="0.3">
      <c r="A40" s="37" t="str">
        <f>CONCATENATE("Остатки бюджетных средств на ",C2,"г.")</f>
        <v>Остатки бюджетных средств на 04.12.2015г.</v>
      </c>
      <c r="B40" s="36">
        <f>1972383.5</f>
        <v>1972383.5</v>
      </c>
    </row>
  </sheetData>
  <pageMargins left="0.23622047244094491" right="0.17" top="0.17" bottom="0.19" header="0.17" footer="0.18"/>
  <pageSetup paperSize="9" scale="60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2015-12-07T02:42:16Z</dcterms:modified>
</cp:coreProperties>
</file>