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Учреждения!$35:$36</definedName>
    <definedName name="_xlnm.Print_Area" localSheetId="1">'Муниципальные районы'!$A$1:$P$30</definedName>
    <definedName name="_xlnm.Print_Area" localSheetId="0">Учреждения!$A$1:$E$78</definedName>
  </definedNames>
  <calcPr calcId="152511" refMode="R1C1"/>
</workbook>
</file>

<file path=xl/calcChain.xml><?xml version="1.0" encoding="utf-8"?>
<calcChain xmlns="http://schemas.openxmlformats.org/spreadsheetml/2006/main">
  <c r="E33" i="1" l="1"/>
  <c r="E8" i="1"/>
  <c r="E9" i="1"/>
  <c r="E32" i="1"/>
  <c r="E25" i="1"/>
  <c r="E12" i="1"/>
  <c r="E31" i="1"/>
  <c r="E30" i="1"/>
  <c r="E29" i="1"/>
  <c r="E10" i="1"/>
  <c r="E22" i="1" l="1"/>
  <c r="E28" i="1"/>
  <c r="E27" i="1"/>
  <c r="E15" i="1"/>
  <c r="E19" i="1"/>
  <c r="E26" i="1"/>
  <c r="E11" i="1"/>
  <c r="E24" i="1" l="1"/>
  <c r="E23" i="1"/>
  <c r="E21" i="1"/>
  <c r="E16" i="1"/>
  <c r="E20" i="1"/>
  <c r="E13" i="1"/>
  <c r="E14" i="1"/>
  <c r="B28" i="2"/>
  <c r="A2" i="2" l="1"/>
  <c r="B2" i="2" s="1"/>
  <c r="C2" i="2" s="1"/>
  <c r="A2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<sst xmlns="http://schemas.openxmlformats.org/spreadsheetml/2006/main" count="120" uniqueCount="118">
  <si>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</si>
  <si>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</si>
  <si>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</si>
  <si>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</si>
  <si>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</si>
  <si>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</si>
  <si>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</si>
  <si>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</si>
  <si>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</si>
  <si>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</si>
  <si>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</si>
  <si>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</si>
  <si>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</si>
  <si>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</si>
  <si>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</si>
  <si>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</si>
  <si>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</si>
  <si>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</si>
  <si>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</si>
  <si>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</si>
  <si>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</si>
  <si>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</si>
  <si>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</si>
  <si>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</si>
  <si>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</si>
  <si>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</si>
  <si>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</si>
  <si>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</si>
  <si>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</si>
  <si>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</si>
  <si>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</si>
  <si>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</si>
  <si>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</si>
  <si>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</si>
  <si>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</si>
  <si>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</si>
  <si>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</si>
  <si>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</si>
  <si>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присвоению спортивных разрядов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</si>
  <si>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</si>
  <si>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</si>
  <si>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</si>
  <si>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</si>
  <si>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</si>
  <si>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</si>
  <si>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приобретение (обустройство) вольеров для безнадзорных животных</t>
  </si>
  <si>
    <t>Иные межбюджетные трансферты на ремонт кровли в котельной «Центральная» в Никольском сельском поселении Алеутского муниципального района</t>
  </si>
  <si>
    <t>Расходы, связанные с особым режимом безопасного функционирования закрытых административно-территориальных образований</t>
  </si>
  <si>
    <t>Реализация мероприятий государственной программы Российской Федерации "Доступная среда" на 2011 - 2015 годы</t>
  </si>
  <si>
    <t>Государственная поддержка малого и среднего предпринимательства, включая крестьянские (фермерские) хозяйства</t>
  </si>
  <si>
    <t>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</si>
  <si>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Выплата единовременного пособия при всех формах устройства детей, лишенных родительского попечения, в семью</t>
  </si>
  <si>
    <t>Реализация мероприятий региональных программ в сфере дорожного хозяйства по решениям Правительства Российской Федерации</t>
  </si>
  <si>
    <t>Всего:</t>
  </si>
  <si>
    <t>10.12.2015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</si>
  <si>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</si>
  <si>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</si>
  <si>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</si>
  <si>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</si>
  <si>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</si>
  <si>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</si>
  <si>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</si>
  <si>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</si>
  <si>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</si>
  <si>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</si>
  <si>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</si>
  <si>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</si>
  <si>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</si>
  <si>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</si>
  <si>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</si>
  <si>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</si>
  <si>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</si>
  <si>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</si>
  <si>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</si>
  <si>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</si>
  <si>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</si>
  <si>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</si>
  <si>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</si>
  <si>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</si>
  <si>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</si>
  <si>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</si>
  <si>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</si>
  <si>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</si>
  <si>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</si>
  <si>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</si>
  <si>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</si>
  <si>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</si>
  <si>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</si>
  <si>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</si>
  <si>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</si>
  <si>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</si>
  <si>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</si>
  <si>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</si>
  <si>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</si>
  <si>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ИТОГО</t>
  </si>
  <si>
    <t>04.12.2015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</si>
  <si>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</si>
  <si>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</si>
  <si>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Единая субвенция бюджетам субъектов Российской Федерации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</si>
  <si>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</si>
  <si>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</si>
  <si>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</si>
  <si>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</si>
  <si>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</si>
  <si>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единовременные компенсационные выплаты медицинским работникам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</si>
  <si>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</si>
  <si>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</si>
  <si>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</si>
  <si>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</si>
  <si>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</si>
  <si>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</si>
  <si>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</si>
  <si>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</si>
  <si>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</si>
  <si>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</si>
  <si>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 xml:space="preserve">Субсидии бюджетам субъектов Российской Федерации на возмещение части процентной ставки по инвестиционным кредитам (займам) на строительство и реконструкцию объектов для молочного скотоводства 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</si>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</sst>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Normal="100" zoomScaleSheetLayoutView="100" workbookViewId="0">
      <selection activeCell="E34" sqref="E34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95</v>
      </c>
      <c r="G1" s="32" t="str">
        <f>TEXT(F1,"[$-FC19]ДД ММММ")</f>
        <v>04 декабря</v>
      </c>
      <c r="H1" s="32" t="str">
        <f>TEXT(F1,"[$-FC19]ДД.ММ.ГГГ \г")</f>
        <v>04.12.2015 г</v>
      </c>
    </row>
    <row r="2" spans="1:9" ht="15.6" x14ac:dyDescent="0.3">
      <c r="A2" s="45" t="str">
        <f>CONCATENATE("с ",G1," по ",G2,"ода")</f>
        <v>с 04 декабря по 10 декабря 2015 года</v>
      </c>
      <c r="B2" s="45"/>
      <c r="C2" s="45"/>
      <c r="D2" s="45"/>
      <c r="E2" s="45"/>
      <c r="F2" s="31" t="s">
        <v>54</v>
      </c>
      <c r="G2" s="32" t="str">
        <f>TEXT(F2,"[$-FC19]ДД ММММ ГГГ \г")</f>
        <v>10 декабря 2015 г</v>
      </c>
      <c r="H2" s="32" t="str">
        <f>TEXT(F2,"[$-FC19]ДД.ММ.ГГГ \г")</f>
        <v>10.12.2015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04.12.2015 г.</v>
      </c>
      <c r="B5" s="47"/>
      <c r="C5" s="47"/>
      <c r="D5" s="48"/>
      <c r="E5" s="8">
        <v>1972383.5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4" t="s">
        <v>2</v>
      </c>
      <c r="B7" s="55"/>
      <c r="C7" s="55"/>
      <c r="D7" s="55"/>
      <c r="E7" s="13"/>
    </row>
    <row r="8" spans="1:9" x14ac:dyDescent="0.3">
      <c r="A8" s="49" t="s">
        <v>3</v>
      </c>
      <c r="B8" s="55"/>
      <c r="C8" s="55"/>
      <c r="D8" s="55"/>
      <c r="E8" s="9">
        <f>E33-E9</f>
        <v>583016.69167000009</v>
      </c>
    </row>
    <row r="9" spans="1:9" x14ac:dyDescent="0.3">
      <c r="A9" s="56" t="s">
        <v>4</v>
      </c>
      <c r="B9" s="55"/>
      <c r="C9" s="55"/>
      <c r="D9" s="55"/>
      <c r="E9" s="14">
        <f>SUM(E10:E32)</f>
        <v>114005.20000000001</v>
      </c>
    </row>
    <row r="10" spans="1:9" ht="30" customHeight="1" x14ac:dyDescent="0.3">
      <c r="A10" s="56" t="s">
        <v>96</v>
      </c>
      <c r="B10" s="55"/>
      <c r="C10" s="55"/>
      <c r="D10" s="55"/>
      <c r="E10" s="14">
        <f>156.2+125+151.6</f>
        <v>432.79999999999995</v>
      </c>
    </row>
    <row r="11" spans="1:9" ht="27" customHeight="1" x14ac:dyDescent="0.3">
      <c r="A11" s="56" t="s">
        <v>97</v>
      </c>
      <c r="B11" s="55"/>
      <c r="C11" s="55"/>
      <c r="D11" s="55"/>
      <c r="E11" s="14">
        <f>50.7+61.8</f>
        <v>112.5</v>
      </c>
    </row>
    <row r="12" spans="1:9" x14ac:dyDescent="0.3">
      <c r="A12" s="56" t="s">
        <v>98</v>
      </c>
      <c r="B12" s="55"/>
      <c r="C12" s="55"/>
      <c r="D12" s="55"/>
      <c r="E12" s="14">
        <f>39.4+0.6+376.5+312.5+212.8</f>
        <v>941.8</v>
      </c>
    </row>
    <row r="13" spans="1:9" ht="31.8" customHeight="1" x14ac:dyDescent="0.3">
      <c r="A13" s="56" t="s">
        <v>99</v>
      </c>
      <c r="B13" s="55"/>
      <c r="C13" s="55"/>
      <c r="D13" s="55"/>
      <c r="E13" s="14">
        <f>139.2+23.2</f>
        <v>162.39999999999998</v>
      </c>
    </row>
    <row r="14" spans="1:9" ht="32.4" customHeight="1" x14ac:dyDescent="0.3">
      <c r="A14" s="56" t="s">
        <v>100</v>
      </c>
      <c r="B14" s="55"/>
      <c r="C14" s="55"/>
      <c r="D14" s="55"/>
      <c r="E14" s="14">
        <f>10190.8</f>
        <v>10190.799999999999</v>
      </c>
    </row>
    <row r="15" spans="1:9" ht="30" customHeight="1" x14ac:dyDescent="0.3">
      <c r="A15" s="56" t="s">
        <v>101</v>
      </c>
      <c r="B15" s="55"/>
      <c r="C15" s="55"/>
      <c r="D15" s="55"/>
      <c r="E15" s="14">
        <f>24.9+12.4</f>
        <v>37.299999999999997</v>
      </c>
    </row>
    <row r="16" spans="1:9" ht="30.6" customHeight="1" x14ac:dyDescent="0.3">
      <c r="A16" s="56" t="s">
        <v>102</v>
      </c>
      <c r="B16" s="55"/>
      <c r="C16" s="55"/>
      <c r="D16" s="55"/>
      <c r="E16" s="14">
        <f>4251.3+5284.9</f>
        <v>9536.2000000000007</v>
      </c>
    </row>
    <row r="17" spans="1:5" ht="28.2" customHeight="1" x14ac:dyDescent="0.3">
      <c r="A17" s="56" t="s">
        <v>103</v>
      </c>
      <c r="B17" s="55"/>
      <c r="C17" s="55"/>
      <c r="D17" s="55"/>
      <c r="E17" s="14">
        <v>1010.4</v>
      </c>
    </row>
    <row r="18" spans="1:5" ht="28.2" customHeight="1" x14ac:dyDescent="0.3">
      <c r="A18" s="56" t="s">
        <v>104</v>
      </c>
      <c r="B18" s="55"/>
      <c r="C18" s="55"/>
      <c r="D18" s="55"/>
      <c r="E18" s="14">
        <v>2500</v>
      </c>
    </row>
    <row r="19" spans="1:5" ht="31.8" customHeight="1" x14ac:dyDescent="0.3">
      <c r="A19" s="56" t="s">
        <v>100</v>
      </c>
      <c r="B19" s="55"/>
      <c r="C19" s="55"/>
      <c r="D19" s="55"/>
      <c r="E19" s="14">
        <f>2134.6+62.7</f>
        <v>2197.2999999999997</v>
      </c>
    </row>
    <row r="20" spans="1:5" ht="45" customHeight="1" x14ac:dyDescent="0.3">
      <c r="A20" s="56" t="s">
        <v>105</v>
      </c>
      <c r="B20" s="55"/>
      <c r="C20" s="55"/>
      <c r="D20" s="55"/>
      <c r="E20" s="14">
        <f>22.9</f>
        <v>22.9</v>
      </c>
    </row>
    <row r="21" spans="1:5" ht="29.4" customHeight="1" x14ac:dyDescent="0.3">
      <c r="A21" s="56" t="s">
        <v>106</v>
      </c>
      <c r="B21" s="55"/>
      <c r="C21" s="55"/>
      <c r="D21" s="55"/>
      <c r="E21" s="14">
        <f>26356.8</f>
        <v>26356.799999999999</v>
      </c>
    </row>
    <row r="22" spans="1:5" ht="31.8" customHeight="1" x14ac:dyDescent="0.3">
      <c r="A22" s="56" t="s">
        <v>107</v>
      </c>
      <c r="B22" s="55"/>
      <c r="C22" s="55"/>
      <c r="D22" s="55"/>
      <c r="E22" s="14">
        <f>387.1+1600</f>
        <v>1987.1</v>
      </c>
    </row>
    <row r="23" spans="1:5" ht="27" customHeight="1" x14ac:dyDescent="0.3">
      <c r="A23" s="56" t="s">
        <v>108</v>
      </c>
      <c r="B23" s="55"/>
      <c r="C23" s="55"/>
      <c r="D23" s="55"/>
      <c r="E23" s="14">
        <f>37176.2</f>
        <v>37176.199999999997</v>
      </c>
    </row>
    <row r="24" spans="1:5" ht="43.2" customHeight="1" x14ac:dyDescent="0.3">
      <c r="A24" s="56" t="s">
        <v>109</v>
      </c>
      <c r="B24" s="55"/>
      <c r="C24" s="55"/>
      <c r="D24" s="55"/>
      <c r="E24" s="14">
        <f>182.3</f>
        <v>182.3</v>
      </c>
    </row>
    <row r="25" spans="1:5" x14ac:dyDescent="0.3">
      <c r="A25" s="56" t="s">
        <v>110</v>
      </c>
      <c r="B25" s="55"/>
      <c r="C25" s="55"/>
      <c r="D25" s="55"/>
      <c r="E25" s="14">
        <f>337.8+1444.8</f>
        <v>1782.6</v>
      </c>
    </row>
    <row r="26" spans="1:5" ht="31.2" customHeight="1" x14ac:dyDescent="0.3">
      <c r="A26" s="56" t="s">
        <v>111</v>
      </c>
      <c r="B26" s="55"/>
      <c r="C26" s="55"/>
      <c r="D26" s="55"/>
      <c r="E26" s="14">
        <f>2776.2</f>
        <v>2776.2</v>
      </c>
    </row>
    <row r="27" spans="1:5" ht="50.4" customHeight="1" x14ac:dyDescent="0.3">
      <c r="A27" s="56" t="s">
        <v>112</v>
      </c>
      <c r="B27" s="55"/>
      <c r="C27" s="55"/>
      <c r="D27" s="55"/>
      <c r="E27" s="14">
        <f>3004</f>
        <v>3004</v>
      </c>
    </row>
    <row r="28" spans="1:5" ht="47.4" customHeight="1" x14ac:dyDescent="0.3">
      <c r="A28" s="56" t="s">
        <v>113</v>
      </c>
      <c r="B28" s="55"/>
      <c r="C28" s="55"/>
      <c r="D28" s="55"/>
      <c r="E28" s="14">
        <f>10038.8</f>
        <v>10038.799999999999</v>
      </c>
    </row>
    <row r="29" spans="1:5" ht="42.6" customHeight="1" x14ac:dyDescent="0.3">
      <c r="A29" s="56" t="s">
        <v>114</v>
      </c>
      <c r="B29" s="55"/>
      <c r="C29" s="55"/>
      <c r="D29" s="55"/>
      <c r="E29" s="14">
        <f>99.7</f>
        <v>99.7</v>
      </c>
    </row>
    <row r="30" spans="1:5" ht="32.4" customHeight="1" x14ac:dyDescent="0.3">
      <c r="A30" s="56" t="s">
        <v>115</v>
      </c>
      <c r="B30" s="55"/>
      <c r="C30" s="55"/>
      <c r="D30" s="55"/>
      <c r="E30" s="14">
        <f>652.3</f>
        <v>652.29999999999995</v>
      </c>
    </row>
    <row r="31" spans="1:5" ht="40.200000000000003" customHeight="1" x14ac:dyDescent="0.3">
      <c r="A31" s="56" t="s">
        <v>116</v>
      </c>
      <c r="B31" s="55"/>
      <c r="C31" s="55"/>
      <c r="D31" s="55"/>
      <c r="E31" s="14">
        <f>2645.3</f>
        <v>2645.3</v>
      </c>
    </row>
    <row r="32" spans="1:5" ht="28.8" customHeight="1" x14ac:dyDescent="0.3">
      <c r="A32" s="56" t="s">
        <v>117</v>
      </c>
      <c r="B32" s="55"/>
      <c r="C32" s="55"/>
      <c r="D32" s="55"/>
      <c r="E32" s="14">
        <f>159.5</f>
        <v>159.5</v>
      </c>
    </row>
    <row r="33" spans="1:5" x14ac:dyDescent="0.3">
      <c r="A33" s="57" t="s">
        <v>5</v>
      </c>
      <c r="B33" s="58"/>
      <c r="C33" s="58"/>
      <c r="D33" s="59"/>
      <c r="E33" s="13">
        <f>'Муниципальные районы'!B29-Учреждения!E5+'Муниципальные районы'!B28</f>
        <v>697021.89167000004</v>
      </c>
    </row>
    <row r="34" spans="1:5" x14ac:dyDescent="0.3">
      <c r="A34" s="15"/>
      <c r="B34" s="16"/>
      <c r="C34" s="16"/>
      <c r="D34" s="6"/>
      <c r="E34" s="17"/>
    </row>
    <row r="35" spans="1:5" x14ac:dyDescent="0.3">
      <c r="A35" s="50" t="s">
        <v>14</v>
      </c>
      <c r="B35" s="52" t="s">
        <v>6</v>
      </c>
      <c r="C35" s="53" t="s">
        <v>7</v>
      </c>
      <c r="D35" s="53"/>
      <c r="E35" s="53"/>
    </row>
    <row r="36" spans="1:5" ht="82.8" x14ac:dyDescent="0.3">
      <c r="A36" s="51"/>
      <c r="B36" s="52"/>
      <c r="C36" s="18" t="s">
        <v>8</v>
      </c>
      <c r="D36" s="18" t="s">
        <v>9</v>
      </c>
      <c r="E36" s="18" t="s">
        <v>10</v>
      </c>
    </row>
    <row r="37" spans="1:5" x14ac:dyDescent="0.3">
      <c r="A37" s="21" t="s">
        <v>55</v>
      </c>
      <c r="B37" s="19">
        <v>1797.9721500000001</v>
      </c>
      <c r="C37" s="19">
        <v>-334.83312000000001</v>
      </c>
      <c r="D37" s="19">
        <v>-1411.15551</v>
      </c>
      <c r="E37" s="19"/>
    </row>
    <row r="38" spans="1:5" x14ac:dyDescent="0.3">
      <c r="A38" s="21" t="s">
        <v>56</v>
      </c>
      <c r="B38" s="19">
        <v>1112.6630600000001</v>
      </c>
      <c r="C38" s="19">
        <v>50</v>
      </c>
      <c r="D38" s="19"/>
      <c r="E38" s="19"/>
    </row>
    <row r="39" spans="1:5" x14ac:dyDescent="0.3">
      <c r="A39" s="21" t="s">
        <v>57</v>
      </c>
      <c r="B39" s="19">
        <v>-472.19170000000003</v>
      </c>
      <c r="C39" s="19">
        <v>-472.19170000000003</v>
      </c>
      <c r="D39" s="19"/>
      <c r="E39" s="19"/>
    </row>
    <row r="40" spans="1:5" x14ac:dyDescent="0.3">
      <c r="A40" s="21" t="s">
        <v>58</v>
      </c>
      <c r="B40" s="19">
        <v>62951.786269999997</v>
      </c>
      <c r="C40" s="19">
        <v>16409.575400000002</v>
      </c>
      <c r="D40" s="19">
        <v>1955.75801</v>
      </c>
      <c r="E40" s="19"/>
    </row>
    <row r="41" spans="1:5" ht="27.6" x14ac:dyDescent="0.3">
      <c r="A41" s="21" t="s">
        <v>59</v>
      </c>
      <c r="B41" s="19">
        <v>13464.349819999999</v>
      </c>
      <c r="C41" s="19">
        <v>1651.3479600000001</v>
      </c>
      <c r="D41" s="19">
        <v>339.31283000000002</v>
      </c>
      <c r="E41" s="19">
        <v>1235.623</v>
      </c>
    </row>
    <row r="42" spans="1:5" x14ac:dyDescent="0.3">
      <c r="A42" s="21" t="s">
        <v>60</v>
      </c>
      <c r="B42" s="19">
        <v>44.266620000000003</v>
      </c>
      <c r="C42" s="19"/>
      <c r="D42" s="19">
        <v>-122.98513</v>
      </c>
      <c r="E42" s="19"/>
    </row>
    <row r="43" spans="1:5" x14ac:dyDescent="0.3">
      <c r="A43" s="21" t="s">
        <v>61</v>
      </c>
      <c r="B43" s="19">
        <v>827.26876000000004</v>
      </c>
      <c r="C43" s="19">
        <v>508.86302000000001</v>
      </c>
      <c r="D43" s="19">
        <v>-7.1630200000000004</v>
      </c>
      <c r="E43" s="19"/>
    </row>
    <row r="44" spans="1:5" ht="27.6" x14ac:dyDescent="0.3">
      <c r="A44" s="21" t="s">
        <v>62</v>
      </c>
      <c r="B44" s="19">
        <v>221126.97234000001</v>
      </c>
      <c r="C44" s="19">
        <v>1423.3004000000001</v>
      </c>
      <c r="D44" s="19">
        <v>-23.692769999999999</v>
      </c>
      <c r="E44" s="19"/>
    </row>
    <row r="45" spans="1:5" x14ac:dyDescent="0.3">
      <c r="A45" s="21" t="s">
        <v>63</v>
      </c>
      <c r="B45" s="19">
        <v>2003.076</v>
      </c>
      <c r="C45" s="19">
        <v>998.94600000000003</v>
      </c>
      <c r="D45" s="19">
        <v>-1036.8699999999999</v>
      </c>
      <c r="E45" s="19"/>
    </row>
    <row r="46" spans="1:5" x14ac:dyDescent="0.3">
      <c r="A46" s="21" t="s">
        <v>64</v>
      </c>
      <c r="B46" s="19">
        <v>42807.158159999999</v>
      </c>
      <c r="C46" s="19">
        <v>7183.5752000000002</v>
      </c>
      <c r="D46" s="19">
        <v>2869.95912</v>
      </c>
      <c r="E46" s="19"/>
    </row>
    <row r="47" spans="1:5" x14ac:dyDescent="0.3">
      <c r="A47" s="21" t="s">
        <v>65</v>
      </c>
      <c r="B47" s="19">
        <v>31510.597399999999</v>
      </c>
      <c r="C47" s="19">
        <v>11981.94983</v>
      </c>
      <c r="D47" s="19">
        <v>3491.6102999999998</v>
      </c>
      <c r="E47" s="19">
        <v>1183.1838</v>
      </c>
    </row>
    <row r="48" spans="1:5" x14ac:dyDescent="0.3">
      <c r="A48" s="21" t="s">
        <v>66</v>
      </c>
      <c r="B48" s="19">
        <v>209298.08726</v>
      </c>
      <c r="C48" s="19">
        <v>1919.1354699999999</v>
      </c>
      <c r="D48" s="19">
        <v>-254.27988999999999</v>
      </c>
      <c r="E48" s="19">
        <v>2351.75216</v>
      </c>
    </row>
    <row r="49" spans="1:5" x14ac:dyDescent="0.3">
      <c r="A49" s="21" t="s">
        <v>67</v>
      </c>
      <c r="B49" s="19">
        <v>237627.05382999999</v>
      </c>
      <c r="C49" s="19">
        <v>4673.1096299999999</v>
      </c>
      <c r="D49" s="19">
        <v>381.77812999999998</v>
      </c>
      <c r="E49" s="19">
        <v>175576.26822</v>
      </c>
    </row>
    <row r="50" spans="1:5" x14ac:dyDescent="0.3">
      <c r="A50" s="21" t="s">
        <v>68</v>
      </c>
      <c r="B50" s="19">
        <v>526.11766</v>
      </c>
      <c r="C50" s="19">
        <v>25.024999999999999</v>
      </c>
      <c r="D50" s="19">
        <v>-269.22582</v>
      </c>
      <c r="E50" s="19"/>
    </row>
    <row r="51" spans="1:5" ht="27.6" x14ac:dyDescent="0.3">
      <c r="A51" s="21" t="s">
        <v>69</v>
      </c>
      <c r="B51" s="19">
        <v>12016.747219999999</v>
      </c>
      <c r="C51" s="19"/>
      <c r="D51" s="19">
        <v>-48.158450000000002</v>
      </c>
      <c r="E51" s="19"/>
    </row>
    <row r="52" spans="1:5" x14ac:dyDescent="0.3">
      <c r="A52" s="21" t="s">
        <v>70</v>
      </c>
      <c r="B52" s="19">
        <v>6496.3176800000001</v>
      </c>
      <c r="C52" s="19">
        <v>227.70119</v>
      </c>
      <c r="D52" s="19">
        <v>-135.40119000000001</v>
      </c>
      <c r="E52" s="19"/>
    </row>
    <row r="53" spans="1:5" x14ac:dyDescent="0.3">
      <c r="A53" s="21" t="s">
        <v>71</v>
      </c>
      <c r="B53" s="19">
        <v>11640.788989999999</v>
      </c>
      <c r="C53" s="19"/>
      <c r="D53" s="19">
        <v>75</v>
      </c>
      <c r="E53" s="19"/>
    </row>
    <row r="54" spans="1:5" x14ac:dyDescent="0.3">
      <c r="A54" s="21" t="s">
        <v>72</v>
      </c>
      <c r="B54" s="19">
        <v>2288.6977499999998</v>
      </c>
      <c r="C54" s="19"/>
      <c r="D54" s="19"/>
      <c r="E54" s="19"/>
    </row>
    <row r="55" spans="1:5" x14ac:dyDescent="0.3">
      <c r="A55" s="21" t="s">
        <v>73</v>
      </c>
      <c r="B55" s="19">
        <v>823.92485999999997</v>
      </c>
      <c r="C55" s="19">
        <v>243.98099999999999</v>
      </c>
      <c r="D55" s="19"/>
      <c r="E55" s="19"/>
    </row>
    <row r="56" spans="1:5" ht="27.6" x14ac:dyDescent="0.3">
      <c r="A56" s="21" t="s">
        <v>74</v>
      </c>
      <c r="B56" s="19">
        <v>5654.1001500000002</v>
      </c>
      <c r="C56" s="19">
        <v>1884.0237199999999</v>
      </c>
      <c r="D56" s="19">
        <v>-759.84100000000001</v>
      </c>
      <c r="E56" s="19">
        <v>687.86665000000005</v>
      </c>
    </row>
    <row r="57" spans="1:5" x14ac:dyDescent="0.3">
      <c r="A57" s="21" t="s">
        <v>75</v>
      </c>
      <c r="B57" s="19">
        <v>5123.4255999999996</v>
      </c>
      <c r="C57" s="19"/>
      <c r="D57" s="19">
        <v>-322.98907000000003</v>
      </c>
      <c r="E57" s="19"/>
    </row>
    <row r="58" spans="1:5" x14ac:dyDescent="0.3">
      <c r="A58" s="21" t="s">
        <v>76</v>
      </c>
      <c r="B58" s="19">
        <v>175048.7954</v>
      </c>
      <c r="C58" s="19">
        <v>1231.5725</v>
      </c>
      <c r="D58" s="19">
        <v>-144.53125</v>
      </c>
      <c r="E58" s="19"/>
    </row>
    <row r="59" spans="1:5" x14ac:dyDescent="0.3">
      <c r="A59" s="21" t="s">
        <v>77</v>
      </c>
      <c r="B59" s="19">
        <v>14059.16461</v>
      </c>
      <c r="C59" s="19">
        <v>9584.2150299999994</v>
      </c>
      <c r="D59" s="19">
        <v>1229.9110499999999</v>
      </c>
      <c r="E59" s="19">
        <v>118.3</v>
      </c>
    </row>
    <row r="60" spans="1:5" x14ac:dyDescent="0.3">
      <c r="A60" s="21" t="s">
        <v>78</v>
      </c>
      <c r="B60" s="19">
        <v>-244.62349</v>
      </c>
      <c r="C60" s="19"/>
      <c r="D60" s="19">
        <v>-244.62349</v>
      </c>
      <c r="E60" s="19"/>
    </row>
    <row r="61" spans="1:5" x14ac:dyDescent="0.3">
      <c r="A61" s="21" t="s">
        <v>79</v>
      </c>
      <c r="B61" s="19">
        <v>793.80100000000004</v>
      </c>
      <c r="C61" s="19">
        <v>320</v>
      </c>
      <c r="D61" s="19"/>
      <c r="E61" s="19"/>
    </row>
    <row r="62" spans="1:5" x14ac:dyDescent="0.3">
      <c r="A62" s="21" t="s">
        <v>80</v>
      </c>
      <c r="B62" s="19">
        <v>625.5</v>
      </c>
      <c r="C62" s="19">
        <v>658.9</v>
      </c>
      <c r="D62" s="19">
        <v>-33.4</v>
      </c>
      <c r="E62" s="19"/>
    </row>
    <row r="63" spans="1:5" x14ac:dyDescent="0.3">
      <c r="A63" s="21" t="s">
        <v>81</v>
      </c>
      <c r="B63" s="19">
        <v>1644.61509</v>
      </c>
      <c r="C63" s="19">
        <v>100</v>
      </c>
      <c r="D63" s="19">
        <v>293.27857999999998</v>
      </c>
      <c r="E63" s="19"/>
    </row>
    <row r="64" spans="1:5" x14ac:dyDescent="0.3">
      <c r="A64" s="21" t="s">
        <v>82</v>
      </c>
      <c r="B64" s="19">
        <v>192.99539999999999</v>
      </c>
      <c r="C64" s="19"/>
      <c r="D64" s="19"/>
      <c r="E64" s="19"/>
    </row>
    <row r="65" spans="1:5" x14ac:dyDescent="0.3">
      <c r="A65" s="21" t="s">
        <v>83</v>
      </c>
      <c r="B65" s="19">
        <v>-30411.077880000001</v>
      </c>
      <c r="C65" s="19"/>
      <c r="D65" s="19"/>
      <c r="E65" s="19"/>
    </row>
    <row r="66" spans="1:5" ht="27.6" x14ac:dyDescent="0.3">
      <c r="A66" s="21" t="s">
        <v>84</v>
      </c>
      <c r="B66" s="19">
        <v>63899.102379999997</v>
      </c>
      <c r="C66" s="19">
        <v>27720.7</v>
      </c>
      <c r="D66" s="19">
        <v>5732.9593999999997</v>
      </c>
      <c r="E66" s="19"/>
    </row>
    <row r="67" spans="1:5" ht="27.6" x14ac:dyDescent="0.3">
      <c r="A67" s="21" t="s">
        <v>85</v>
      </c>
      <c r="B67" s="19">
        <v>508.99594000000002</v>
      </c>
      <c r="C67" s="19">
        <v>500.34845999999999</v>
      </c>
      <c r="D67" s="19"/>
      <c r="E67" s="19"/>
    </row>
    <row r="68" spans="1:5" x14ac:dyDescent="0.3">
      <c r="A68" s="21" t="s">
        <v>86</v>
      </c>
      <c r="B68" s="19">
        <v>572.71414000000004</v>
      </c>
      <c r="C68" s="19">
        <v>405.39580999999998</v>
      </c>
      <c r="D68" s="19"/>
      <c r="E68" s="19"/>
    </row>
    <row r="69" spans="1:5" x14ac:dyDescent="0.3">
      <c r="A69" s="21" t="s">
        <v>87</v>
      </c>
      <c r="B69" s="19">
        <v>4485.7905300000002</v>
      </c>
      <c r="C69" s="19">
        <v>-29.178159999999998</v>
      </c>
      <c r="D69" s="19"/>
      <c r="E69" s="19"/>
    </row>
    <row r="70" spans="1:5" x14ac:dyDescent="0.3">
      <c r="A70" s="21" t="s">
        <v>88</v>
      </c>
      <c r="B70" s="19">
        <v>621.11248999999998</v>
      </c>
      <c r="C70" s="19">
        <v>-208.88750999999999</v>
      </c>
      <c r="D70" s="19">
        <v>-270</v>
      </c>
      <c r="E70" s="19"/>
    </row>
    <row r="71" spans="1:5" x14ac:dyDescent="0.3">
      <c r="A71" s="21" t="s">
        <v>89</v>
      </c>
      <c r="B71" s="19">
        <v>31312.247289999999</v>
      </c>
      <c r="C71" s="19">
        <v>2599.5619099999999</v>
      </c>
      <c r="D71" s="19">
        <v>387.51625000000001</v>
      </c>
      <c r="E71" s="19"/>
    </row>
    <row r="72" spans="1:5" x14ac:dyDescent="0.3">
      <c r="A72" s="21" t="s">
        <v>90</v>
      </c>
      <c r="B72" s="19">
        <v>6584.4812099999999</v>
      </c>
      <c r="C72" s="19"/>
      <c r="D72" s="19"/>
      <c r="E72" s="19"/>
    </row>
    <row r="73" spans="1:5" x14ac:dyDescent="0.3">
      <c r="A73" s="21" t="s">
        <v>91</v>
      </c>
      <c r="B73" s="19">
        <v>2574.9250000000002</v>
      </c>
      <c r="C73" s="19"/>
      <c r="D73" s="19">
        <v>12.535</v>
      </c>
      <c r="E73" s="19"/>
    </row>
    <row r="74" spans="1:5" x14ac:dyDescent="0.3">
      <c r="A74" s="21" t="s">
        <v>92</v>
      </c>
      <c r="B74" s="19">
        <v>768.59469000000001</v>
      </c>
      <c r="C74" s="19"/>
      <c r="D74" s="19"/>
      <c r="E74" s="19"/>
    </row>
    <row r="75" spans="1:5" ht="27.6" x14ac:dyDescent="0.3">
      <c r="A75" s="21" t="s">
        <v>93</v>
      </c>
      <c r="B75" s="19">
        <v>-23299.337179999999</v>
      </c>
      <c r="C75" s="19">
        <v>-8180.3560600000001</v>
      </c>
      <c r="D75" s="19">
        <v>-1690.95858</v>
      </c>
      <c r="E75" s="19"/>
    </row>
    <row r="76" spans="1:5" x14ac:dyDescent="0.3">
      <c r="A76" s="23" t="s">
        <v>94</v>
      </c>
      <c r="B76" s="20">
        <v>1118406.9765000001</v>
      </c>
      <c r="C76" s="20">
        <v>83075.780979999996</v>
      </c>
      <c r="D76" s="20">
        <v>9994.3435000000009</v>
      </c>
      <c r="E76" s="20">
        <v>181152.99382999999</v>
      </c>
    </row>
  </sheetData>
  <mergeCells count="33">
    <mergeCell ref="A31:D31"/>
    <mergeCell ref="A32:D32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3:D33"/>
    <mergeCell ref="A35:A36"/>
    <mergeCell ref="B35:B36"/>
    <mergeCell ref="C35:E3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26" top="0.38" bottom="0.57999999999999996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view="pageBreakPreview" topLeftCell="A25" zoomScaleNormal="100" zoomScaleSheetLayoutView="100" workbookViewId="0">
      <selection activeCell="B30" sqref="B30"/>
    </sheetView>
  </sheetViews>
  <sheetFormatPr defaultRowHeight="14.4" x14ac:dyDescent="0.3"/>
  <cols>
    <col min="1" max="1" width="38.33203125" customWidth="1"/>
    <col min="2" max="2" width="13.109375" customWidth="1"/>
    <col min="3" max="3" width="14.109375" customWidth="1"/>
    <col min="4" max="4" width="13.77734375" customWidth="1"/>
    <col min="5" max="5" width="13.6640625" customWidth="1"/>
    <col min="6" max="6" width="13.77734375" customWidth="1"/>
    <col min="7" max="7" width="13.6640625" customWidth="1"/>
    <col min="8" max="8" width="14" customWidth="1"/>
    <col min="9" max="9" width="13.6640625" customWidth="1"/>
    <col min="10" max="10" width="12.6640625" customWidth="1"/>
    <col min="11" max="11" width="11" customWidth="1"/>
    <col min="12" max="12" width="13.88671875" customWidth="1"/>
    <col min="13" max="14" width="13.6640625" customWidth="1"/>
    <col min="15" max="15" width="13.109375" customWidth="1"/>
  </cols>
  <sheetData>
    <row r="1" spans="1:20" s="29" customFormat="1" ht="15.6" x14ac:dyDescent="0.3">
      <c r="A1" s="43" t="s">
        <v>54</v>
      </c>
      <c r="C1" s="30" t="s">
        <v>13</v>
      </c>
    </row>
    <row r="2" spans="1:20" x14ac:dyDescent="0.3">
      <c r="A2" s="38" t="str">
        <f>TEXT(EndData2,"[$-FC19]ДД.ММ.ГГГ")</f>
        <v>10.12.2015</v>
      </c>
      <c r="B2" s="38">
        <f>A2+1</f>
        <v>42349</v>
      </c>
      <c r="C2" s="44" t="str">
        <f>TEXT(B2,"[$-FC19]ДД.ММ.ГГГ")</f>
        <v>11.12.2015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40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>
        <v>0.09</v>
      </c>
      <c r="O4" s="40">
        <v>462.97035</v>
      </c>
      <c r="P4" s="26">
        <v>503.06035000000003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4132.0370400000002</v>
      </c>
      <c r="C5" s="40"/>
      <c r="D5" s="40"/>
      <c r="E5" s="40"/>
      <c r="F5" s="40"/>
      <c r="G5" s="40"/>
      <c r="H5" s="40"/>
      <c r="I5" s="40"/>
      <c r="J5" s="40">
        <v>2872.8537700000002</v>
      </c>
      <c r="K5" s="40"/>
      <c r="L5" s="40">
        <v>2048.0246299999999</v>
      </c>
      <c r="M5" s="40"/>
      <c r="N5" s="40">
        <v>792.01976000000002</v>
      </c>
      <c r="O5" s="40">
        <v>1160.4774500000001</v>
      </c>
      <c r="P5" s="26">
        <v>11005.41265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>
        <v>8145.2466800000002</v>
      </c>
      <c r="C6" s="40"/>
      <c r="D6" s="40"/>
      <c r="E6" s="40"/>
      <c r="F6" s="40"/>
      <c r="G6" s="40">
        <v>2158.3412699999999</v>
      </c>
      <c r="H6" s="40"/>
      <c r="I6" s="40"/>
      <c r="J6" s="40"/>
      <c r="K6" s="40"/>
      <c r="L6" s="40"/>
      <c r="M6" s="40"/>
      <c r="N6" s="40">
        <v>197.88339999999999</v>
      </c>
      <c r="O6" s="40"/>
      <c r="P6" s="26">
        <v>10501.47135</v>
      </c>
      <c r="Q6" s="27"/>
      <c r="R6" s="27"/>
      <c r="S6" s="27"/>
      <c r="T6" s="27"/>
    </row>
    <row r="7" spans="1:20" ht="79.8" x14ac:dyDescent="0.3">
      <c r="A7" s="25" t="s">
        <v>34</v>
      </c>
      <c r="B7" s="40"/>
      <c r="C7" s="40"/>
      <c r="D7" s="40"/>
      <c r="E7" s="40"/>
      <c r="F7" s="40"/>
      <c r="G7" s="40"/>
      <c r="H7" s="40"/>
      <c r="I7" s="40"/>
      <c r="J7" s="40"/>
      <c r="K7" s="40">
        <v>50</v>
      </c>
      <c r="L7" s="40"/>
      <c r="M7" s="40"/>
      <c r="N7" s="40"/>
      <c r="O7" s="40"/>
      <c r="P7" s="26">
        <v>50</v>
      </c>
      <c r="Q7" s="27"/>
      <c r="R7" s="27"/>
      <c r="S7" s="27"/>
      <c r="T7" s="27"/>
    </row>
    <row r="8" spans="1:20" ht="304.2" x14ac:dyDescent="0.3">
      <c r="A8" s="25" t="s">
        <v>35</v>
      </c>
      <c r="B8" s="40"/>
      <c r="C8" s="40">
        <v>5417.933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>
        <v>3212.9639400000001</v>
      </c>
      <c r="O8" s="40"/>
      <c r="P8" s="26">
        <v>8630.8969400000005</v>
      </c>
      <c r="Q8" s="27"/>
      <c r="R8" s="27"/>
      <c r="S8" s="27"/>
      <c r="T8" s="27"/>
    </row>
    <row r="9" spans="1:20" ht="159" x14ac:dyDescent="0.3">
      <c r="A9" s="25" t="s">
        <v>36</v>
      </c>
      <c r="B9" s="40"/>
      <c r="C9" s="40"/>
      <c r="D9" s="40">
        <v>3680.643</v>
      </c>
      <c r="E9" s="40"/>
      <c r="F9" s="40"/>
      <c r="G9" s="40">
        <v>1000</v>
      </c>
      <c r="H9" s="40"/>
      <c r="I9" s="40"/>
      <c r="J9" s="40"/>
      <c r="K9" s="40"/>
      <c r="L9" s="40"/>
      <c r="M9" s="40"/>
      <c r="N9" s="40"/>
      <c r="O9" s="40"/>
      <c r="P9" s="26">
        <v>4680.643</v>
      </c>
      <c r="Q9" s="27"/>
      <c r="R9" s="27"/>
      <c r="S9" s="27"/>
      <c r="T9" s="27"/>
    </row>
    <row r="10" spans="1:20" ht="93" x14ac:dyDescent="0.3">
      <c r="A10" s="25" t="s">
        <v>37</v>
      </c>
      <c r="B10" s="40"/>
      <c r="C10" s="40"/>
      <c r="D10" s="40">
        <v>835.3</v>
      </c>
      <c r="E10" s="40"/>
      <c r="F10" s="40"/>
      <c r="G10" s="40">
        <v>1940</v>
      </c>
      <c r="H10" s="40"/>
      <c r="I10" s="40"/>
      <c r="J10" s="40"/>
      <c r="K10" s="40"/>
      <c r="L10" s="40"/>
      <c r="M10" s="40"/>
      <c r="N10" s="40">
        <v>31.094889999999999</v>
      </c>
      <c r="O10" s="40"/>
      <c r="P10" s="26">
        <v>2806.39489</v>
      </c>
      <c r="Q10" s="27"/>
      <c r="R10" s="27"/>
      <c r="S10" s="27"/>
      <c r="T10" s="27"/>
    </row>
    <row r="11" spans="1:20" ht="40.200000000000003" x14ac:dyDescent="0.3">
      <c r="A11" s="25" t="s">
        <v>38</v>
      </c>
      <c r="B11" s="40"/>
      <c r="C11" s="40">
        <v>-15.2</v>
      </c>
      <c r="D11" s="40">
        <v>-16.3</v>
      </c>
      <c r="E11" s="40">
        <v>-5.9</v>
      </c>
      <c r="F11" s="40">
        <v>-1.7</v>
      </c>
      <c r="G11" s="40"/>
      <c r="H11" s="40"/>
      <c r="I11" s="40"/>
      <c r="J11" s="40"/>
      <c r="K11" s="40"/>
      <c r="L11" s="40"/>
      <c r="M11" s="40"/>
      <c r="N11" s="40"/>
      <c r="O11" s="40"/>
      <c r="P11" s="26">
        <v>-39.1</v>
      </c>
      <c r="Q11" s="27"/>
      <c r="R11" s="27"/>
      <c r="S11" s="27"/>
      <c r="T11" s="27"/>
    </row>
    <row r="12" spans="1:20" ht="79.8" x14ac:dyDescent="0.3">
      <c r="A12" s="25" t="s">
        <v>39</v>
      </c>
      <c r="B12" s="40">
        <v>48457.38</v>
      </c>
      <c r="C12" s="40"/>
      <c r="D12" s="40"/>
      <c r="E12" s="40"/>
      <c r="F12" s="40"/>
      <c r="G12" s="40"/>
      <c r="H12" s="40">
        <v>2245</v>
      </c>
      <c r="I12" s="40"/>
      <c r="J12" s="40"/>
      <c r="K12" s="40">
        <v>5413.5730000000003</v>
      </c>
      <c r="L12" s="40"/>
      <c r="M12" s="40"/>
      <c r="N12" s="40"/>
      <c r="O12" s="40"/>
      <c r="P12" s="26">
        <v>56115.953000000001</v>
      </c>
      <c r="Q12" s="27"/>
      <c r="R12" s="27"/>
      <c r="S12" s="27"/>
      <c r="T12" s="27"/>
    </row>
    <row r="13" spans="1:20" ht="119.4" x14ac:dyDescent="0.3">
      <c r="A13" s="25" t="s">
        <v>40</v>
      </c>
      <c r="B13" s="40"/>
      <c r="C13" s="40">
        <v>20645.896379999998</v>
      </c>
      <c r="D13" s="40">
        <v>2245</v>
      </c>
      <c r="E13" s="40"/>
      <c r="F13" s="40"/>
      <c r="G13" s="40"/>
      <c r="H13" s="40"/>
      <c r="I13" s="40"/>
      <c r="J13" s="40"/>
      <c r="K13" s="40"/>
      <c r="L13" s="40"/>
      <c r="M13" s="40">
        <v>5535.2585399999998</v>
      </c>
      <c r="N13" s="40"/>
      <c r="O13" s="40"/>
      <c r="P13" s="26">
        <v>28426.154920000001</v>
      </c>
      <c r="Q13" s="27"/>
      <c r="R13" s="27"/>
      <c r="S13" s="27"/>
      <c r="T13" s="27"/>
    </row>
    <row r="14" spans="1:20" ht="66.599999999999994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/>
      <c r="K14" s="40">
        <v>1200</v>
      </c>
      <c r="L14" s="40"/>
      <c r="M14" s="40"/>
      <c r="N14" s="40"/>
      <c r="O14" s="40"/>
      <c r="P14" s="26">
        <v>1200</v>
      </c>
      <c r="Q14" s="27"/>
      <c r="R14" s="27"/>
      <c r="S14" s="27"/>
      <c r="T14" s="27"/>
    </row>
    <row r="15" spans="1:20" ht="79.8" x14ac:dyDescent="0.3">
      <c r="A15" s="25" t="s">
        <v>42</v>
      </c>
      <c r="B15" s="40"/>
      <c r="C15" s="40"/>
      <c r="D15" s="40"/>
      <c r="E15" s="40"/>
      <c r="F15" s="40"/>
      <c r="G15" s="40">
        <v>204.41900000000001</v>
      </c>
      <c r="H15" s="40"/>
      <c r="I15" s="40"/>
      <c r="J15" s="40"/>
      <c r="K15" s="40"/>
      <c r="L15" s="40"/>
      <c r="M15" s="40"/>
      <c r="N15" s="40"/>
      <c r="O15" s="40"/>
      <c r="P15" s="26">
        <v>204.41900000000001</v>
      </c>
      <c r="Q15" s="27"/>
      <c r="R15" s="27"/>
      <c r="S15" s="27"/>
      <c r="T15" s="27"/>
    </row>
    <row r="16" spans="1:20" ht="53.4" x14ac:dyDescent="0.3">
      <c r="A16" s="25" t="s">
        <v>43</v>
      </c>
      <c r="B16" s="40"/>
      <c r="C16" s="40">
        <v>-2946.4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-2946.4</v>
      </c>
      <c r="Q16" s="27"/>
      <c r="R16" s="27"/>
      <c r="S16" s="27"/>
      <c r="T16" s="27"/>
    </row>
    <row r="17" spans="1:20" ht="66.599999999999994" x14ac:dyDescent="0.3">
      <c r="A17" s="25" t="s">
        <v>44</v>
      </c>
      <c r="B17" s="40"/>
      <c r="C17" s="40"/>
      <c r="D17" s="40">
        <v>338</v>
      </c>
      <c r="E17" s="40"/>
      <c r="F17" s="40">
        <v>80</v>
      </c>
      <c r="G17" s="40">
        <v>240</v>
      </c>
      <c r="H17" s="40">
        <v>200</v>
      </c>
      <c r="I17" s="40"/>
      <c r="J17" s="40"/>
      <c r="K17" s="40">
        <v>80</v>
      </c>
      <c r="L17" s="40"/>
      <c r="M17" s="40"/>
      <c r="N17" s="40">
        <v>85</v>
      </c>
      <c r="O17" s="40"/>
      <c r="P17" s="26">
        <v>1023</v>
      </c>
      <c r="Q17" s="27"/>
      <c r="R17" s="27"/>
      <c r="S17" s="27"/>
      <c r="T17" s="27"/>
    </row>
    <row r="18" spans="1:20" ht="40.200000000000003" x14ac:dyDescent="0.3">
      <c r="A18" s="25" t="s">
        <v>45</v>
      </c>
      <c r="B18" s="40"/>
      <c r="C18" s="40"/>
      <c r="D18" s="40">
        <v>-240</v>
      </c>
      <c r="E18" s="40"/>
      <c r="F18" s="40">
        <v>-80</v>
      </c>
      <c r="G18" s="40">
        <v>-240</v>
      </c>
      <c r="H18" s="40">
        <v>-200</v>
      </c>
      <c r="I18" s="40"/>
      <c r="J18" s="40"/>
      <c r="K18" s="40">
        <v>-80</v>
      </c>
      <c r="L18" s="40"/>
      <c r="M18" s="40"/>
      <c r="N18" s="40">
        <v>-85</v>
      </c>
      <c r="O18" s="40"/>
      <c r="P18" s="26">
        <v>-925</v>
      </c>
      <c r="Q18" s="27"/>
      <c r="R18" s="27"/>
      <c r="S18" s="27"/>
      <c r="T18" s="27"/>
    </row>
    <row r="19" spans="1:20" ht="53.4" x14ac:dyDescent="0.3">
      <c r="A19" s="25" t="s">
        <v>46</v>
      </c>
      <c r="B19" s="40"/>
      <c r="C19" s="40"/>
      <c r="D19" s="40"/>
      <c r="E19" s="40"/>
      <c r="F19" s="40"/>
      <c r="G19" s="40"/>
      <c r="H19" s="40"/>
      <c r="I19" s="40">
        <v>1517.307</v>
      </c>
      <c r="J19" s="40"/>
      <c r="K19" s="40"/>
      <c r="L19" s="40"/>
      <c r="M19" s="40"/>
      <c r="N19" s="40"/>
      <c r="O19" s="40"/>
      <c r="P19" s="26">
        <v>1517.307</v>
      </c>
      <c r="Q19" s="27"/>
      <c r="R19" s="27"/>
      <c r="S19" s="27"/>
      <c r="T19" s="27"/>
    </row>
    <row r="20" spans="1:20" ht="53.4" x14ac:dyDescent="0.3">
      <c r="A20" s="25" t="s">
        <v>47</v>
      </c>
      <c r="B20" s="40"/>
      <c r="C20" s="40"/>
      <c r="D20" s="40"/>
      <c r="E20" s="40"/>
      <c r="F20" s="40"/>
      <c r="G20" s="40"/>
      <c r="H20" s="40"/>
      <c r="I20" s="40"/>
      <c r="J20" s="40">
        <v>37176.199999999997</v>
      </c>
      <c r="K20" s="40"/>
      <c r="L20" s="40"/>
      <c r="M20" s="40"/>
      <c r="N20" s="40"/>
      <c r="O20" s="40"/>
      <c r="P20" s="26">
        <v>37176.199999999997</v>
      </c>
      <c r="Q20" s="27"/>
      <c r="R20" s="27"/>
      <c r="S20" s="27"/>
      <c r="T20" s="27"/>
    </row>
    <row r="21" spans="1:20" ht="40.200000000000003" x14ac:dyDescent="0.3">
      <c r="A21" s="25" t="s">
        <v>48</v>
      </c>
      <c r="B21" s="40">
        <v>3324.0095999999999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3324.0095999999999</v>
      </c>
      <c r="Q21" s="27"/>
      <c r="R21" s="27"/>
      <c r="S21" s="27"/>
      <c r="T21" s="27"/>
    </row>
    <row r="22" spans="1:20" ht="40.200000000000003" x14ac:dyDescent="0.3">
      <c r="A22" s="25" t="s">
        <v>49</v>
      </c>
      <c r="B22" s="40"/>
      <c r="C22" s="40">
        <v>270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6">
        <v>270</v>
      </c>
      <c r="Q22" s="27"/>
      <c r="R22" s="27"/>
      <c r="S22" s="27"/>
      <c r="T22" s="27"/>
    </row>
    <row r="23" spans="1:20" ht="79.8" x14ac:dyDescent="0.3">
      <c r="A23" s="25" t="s">
        <v>50</v>
      </c>
      <c r="B23" s="40">
        <v>3092.63438</v>
      </c>
      <c r="C23" s="40">
        <v>3382.7557999999999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26">
        <v>6475.3901800000003</v>
      </c>
      <c r="Q23" s="27"/>
      <c r="R23" s="27"/>
      <c r="S23" s="27"/>
      <c r="T23" s="27"/>
    </row>
    <row r="24" spans="1:20" ht="40.200000000000003" x14ac:dyDescent="0.3">
      <c r="A24" s="25" t="s">
        <v>51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>
        <v>23.196480000000001</v>
      </c>
      <c r="N24" s="40"/>
      <c r="O24" s="40"/>
      <c r="P24" s="26">
        <v>23.196480000000001</v>
      </c>
      <c r="Q24" s="27"/>
      <c r="R24" s="27"/>
      <c r="S24" s="27"/>
      <c r="T24" s="27"/>
    </row>
    <row r="25" spans="1:20" ht="53.4" x14ac:dyDescent="0.3">
      <c r="A25" s="25" t="s">
        <v>52</v>
      </c>
      <c r="B25" s="40">
        <v>8869.9058100000002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6">
        <v>8869.9058100000002</v>
      </c>
      <c r="Q25" s="27"/>
      <c r="R25" s="27"/>
      <c r="S25" s="27"/>
      <c r="T25" s="27"/>
    </row>
    <row r="26" spans="1:20" x14ac:dyDescent="0.3">
      <c r="A26" s="33" t="s">
        <v>53</v>
      </c>
      <c r="B26" s="41">
        <v>76061.213510000001</v>
      </c>
      <c r="C26" s="41">
        <v>26754.98518</v>
      </c>
      <c r="D26" s="41">
        <v>6842.643</v>
      </c>
      <c r="E26" s="41">
        <v>-5.9</v>
      </c>
      <c r="F26" s="41">
        <v>-1.7</v>
      </c>
      <c r="G26" s="41">
        <v>5302.7602699999998</v>
      </c>
      <c r="H26" s="41">
        <v>2245</v>
      </c>
      <c r="I26" s="41">
        <v>1517.307</v>
      </c>
      <c r="J26" s="41">
        <v>40049.053769999999</v>
      </c>
      <c r="K26" s="41">
        <v>6663.5730000000003</v>
      </c>
      <c r="L26" s="41">
        <v>2048.0246299999999</v>
      </c>
      <c r="M26" s="41">
        <v>5558.4550200000003</v>
      </c>
      <c r="N26" s="41">
        <v>4234.0519899999999</v>
      </c>
      <c r="O26" s="41">
        <v>1623.4477999999999</v>
      </c>
      <c r="P26" s="26">
        <v>178892.91516999999</v>
      </c>
      <c r="Q26" s="34"/>
      <c r="R26" s="34"/>
      <c r="S26" s="34"/>
      <c r="T26" s="34"/>
    </row>
    <row r="28" spans="1:20" x14ac:dyDescent="0.3">
      <c r="A28" s="37" t="s">
        <v>30</v>
      </c>
      <c r="B28" s="36">
        <f>Учреждения!B76+'Муниципальные районы'!P26</f>
        <v>1297299.89167</v>
      </c>
    </row>
    <row r="29" spans="1:20" ht="32.25" customHeight="1" x14ac:dyDescent="0.3">
      <c r="A29" s="37" t="str">
        <f>CONCATENATE("Остатки бюджетных средств на ",C2,"г.")</f>
        <v>Остатки бюджетных средств на 11.12.2015г.</v>
      </c>
      <c r="B29" s="36">
        <v>1372105.5</v>
      </c>
    </row>
  </sheetData>
  <pageMargins left="0.23622047244094491" right="0.23622047244094491" top="0.17" bottom="0.37" header="0.17" footer="0.19"/>
  <pageSetup paperSize="9" scale="6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2015-12-14T03:34:53Z</dcterms:modified>
</cp:coreProperties>
</file>