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Учреждения!$37:$38</definedName>
    <definedName name="_xlnm.Print_Area" localSheetId="1">'Муниципальные районы'!$A$1:$P$36</definedName>
    <definedName name="_xlnm.Print_Area" localSheetId="0">Учреждения!$A$1:$E$78</definedName>
  </definedNames>
  <calcPr calcId="152511" refMode="R1C1"/>
</workbook>
</file>

<file path=xl/calcChain.xml><?xml version="1.0" encoding="utf-8"?>
<calcChain xmlns="http://schemas.openxmlformats.org/spreadsheetml/2006/main">
  <c r="B34" i="2" l="1"/>
  <c r="E35" i="1" s="1"/>
  <c r="E8" i="1" s="1"/>
  <c r="E9" i="1"/>
  <c r="E17" i="1"/>
  <c r="E19" i="1"/>
  <c r="E34" i="1"/>
  <c r="E25" i="1"/>
  <c r="E33" i="1"/>
  <c r="E32" i="1"/>
  <c r="E24" i="1"/>
  <c r="E15" i="1"/>
  <c r="E31" i="1"/>
  <c r="E14" i="1"/>
  <c r="E30" i="1"/>
  <c r="E13" i="1"/>
  <c r="E29" i="1"/>
  <c r="E28" i="1"/>
  <c r="E26" i="1"/>
  <c r="E27" i="1"/>
  <c r="E20" i="1" l="1"/>
  <c r="E23" i="1" l="1"/>
  <c r="E22" i="1"/>
  <c r="E18" i="1" l="1"/>
  <c r="E16" i="1"/>
  <c r="E12" i="1" l="1"/>
  <c r="E11" i="1"/>
  <c r="E10" i="1"/>
  <c r="E5" i="1" l="1"/>
  <c r="A2" i="2" l="1"/>
  <c r="B2" i="2" s="1"/>
  <c r="C2" i="2" s="1"/>
  <c r="A3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<sst xmlns="http://schemas.openxmlformats.org/spreadsheetml/2006/main" count="126" uniqueCount="125">
  <si>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</si>
  <si>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</si>
  <si>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</si>
  <si>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</si>
  <si>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</si>
  <si>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</si>
  <si>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</si>
  <si>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</si>
  <si>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</si>
  <si>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</si>
  <si>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</si>
  <si>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</si>
  <si>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</si>
  <si>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</si>
  <si>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</si>
  <si>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</si>
  <si>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</si>
  <si>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</si>
  <si>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</si>
  <si>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</si>
  <si>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</si>
  <si>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</si>
  <si>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</si>
  <si>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</si>
  <si>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</si>
  <si>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</si>
  <si>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</si>
  <si>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</si>
  <si>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</si>
  <si>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</si>
  <si>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</si>
  <si>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</si>
  <si>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</si>
  <si>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</si>
  <si>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</si>
  <si>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</si>
  <si>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</si>
  <si>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</si>
  <si>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</si>
  <si>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</si>
  <si>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присвоению спортивных разрядов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</si>
  <si>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</si>
  <si>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</si>
  <si>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</si>
  <si>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</si>
  <si>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</si>
  <si>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</si>
  <si>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</si>
  <si>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подготовку к отопительному зимнему периоду  многоквартирных домов в Камчатском крае</t>
  </si>
  <si>
    <t>Иные межбюджетные трансферты на оплату работ по актуализации схемы теплоснабжения Петропавловск-Камчатского городского округа с электронной моделью (с подробным гидравлическим расчетом)</t>
  </si>
  <si>
    <t>Иные межбюджетные трансферты на оплату работ по технологическому присоединению к сетям электро-, тепло- и водоснабжения потребителей микрорайона жилой застройки в районе 110 квартала в г. Петропавловске-Камчатском</t>
  </si>
  <si>
    <t>Иные межбюджетные трансферты на  возмещение затрат по сооружению подземного перехода под автомобильной дорогой по ул. Набережная в г. Петропавловск-Камчатский</t>
  </si>
  <si>
    <t>Иные межбюджетные трансферты на замену наружных сетей холодного водоснабжения на участках по ул. Советская и ул. Бочкарева Усть-Большерецкого сельского поселения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</si>
  <si>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</si>
  <si>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Государственная поддержка малого и среднего предпринимательства, включая крестьянские (фермерские)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</si>
  <si>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</si>
  <si>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</si>
  <si>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</si>
  <si>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</si>
  <si>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</si>
  <si>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17.12.2015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</si>
  <si>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</si>
  <si>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</si>
  <si>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</si>
  <si>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</si>
  <si>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</si>
  <si>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</si>
  <si>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</si>
  <si>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</si>
  <si>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</si>
  <si>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</si>
  <si>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</si>
  <si>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</si>
  <si>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</si>
  <si>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</si>
  <si>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</si>
  <si>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</si>
  <si>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</si>
  <si>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</si>
  <si>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</si>
  <si>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</si>
  <si>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</si>
  <si>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</si>
  <si>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</si>
  <si>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</si>
  <si>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</si>
  <si>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</si>
  <si>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</si>
  <si>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</si>
  <si>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</si>
  <si>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</si>
  <si>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</si>
  <si>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</si>
  <si>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</si>
  <si>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</si>
  <si>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</si>
  <si>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</si>
  <si>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</si>
  <si>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</si>
  <si>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11.12.2015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</si>
  <si>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</si>
  <si>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</si>
  <si>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 на поддержку мер по обеспечению сбалансированности бюджетов</t>
  </si>
  <si>
    <t>Единая субвенция бюджетам субъектов Российской Федерации</t>
  </si>
  <si>
    <t>Субсидии бюджетам субъектов Российской Федерации на реализацию федеральных целевых программ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</si>
  <si>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</si>
  <si>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</si>
  <si>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</si>
  <si>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</si>
  <si>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</si>
  <si>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</si>
  <si>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</si>
  <si>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</si>
  <si>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</si>
  <si>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</si>
  <si>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</si>
  <si>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</si>
  <si>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</si>
  <si>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 xml:space="preserve">Субсидии бюджетам субъектов Российской Федерации на возмещение части процентной ставки по инвестиционным кредитам (займам) на строительство и реконструкцию объектов для молочного скотоводства </t>
  </si>
  <si>
    <t xml:space="preserve">Субсидии бюджетам субъектов Российской Федерации на возмещение части процентной ставки по краткосрочным кредитам (займам) на переработку продукции растениеводства и животноводства 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</si>
  <si>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</si>
  <si>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</si>
  <si>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Межбюджетные трансферты, передаваемые бюджетам субъектов Российской Федерации на выплату региональной доплаты к пенсии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</si>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</sst>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Normal="100" zoomScaleSheetLayoutView="100" workbookViewId="0">
      <selection activeCell="E35" sqref="E35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99</v>
      </c>
      <c r="G1" s="32" t="str">
        <f>TEXT(F1,"[$-FC19]ДД ММММ")</f>
        <v>11 декабря</v>
      </c>
      <c r="H1" s="32" t="str">
        <f>TEXT(F1,"[$-FC19]ДД.ММ.ГГГ \г")</f>
        <v>11.12.2015 г</v>
      </c>
    </row>
    <row r="2" spans="1:9" ht="15.6" x14ac:dyDescent="0.3">
      <c r="A2" s="45" t="str">
        <f>CONCATENATE("с ",G1," по ",G2,"ода")</f>
        <v>с 11 декабря по 17 декабря 2015 года</v>
      </c>
      <c r="B2" s="45"/>
      <c r="C2" s="45"/>
      <c r="D2" s="45"/>
      <c r="E2" s="45"/>
      <c r="F2" s="31" t="s">
        <v>60</v>
      </c>
      <c r="G2" s="32" t="str">
        <f>TEXT(F2,"[$-FC19]ДД ММММ ГГГ \г")</f>
        <v>17 декабря 2015 г</v>
      </c>
      <c r="H2" s="32" t="str">
        <f>TEXT(F2,"[$-FC19]ДД.ММ.ГГГ \г")</f>
        <v>17.12.2015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11.12.2015 г.</v>
      </c>
      <c r="B5" s="47"/>
      <c r="C5" s="47"/>
      <c r="D5" s="48"/>
      <c r="E5" s="8">
        <f>1372105.5</f>
        <v>1372105.5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E35-E9</f>
        <v>735169.63461999875</v>
      </c>
    </row>
    <row r="9" spans="1:9" x14ac:dyDescent="0.3">
      <c r="A9" s="57" t="s">
        <v>4</v>
      </c>
      <c r="B9" s="56"/>
      <c r="C9" s="56"/>
      <c r="D9" s="56"/>
      <c r="E9" s="14">
        <f>SUM(E10:E34)</f>
        <v>2834883.2000000011</v>
      </c>
    </row>
    <row r="10" spans="1:9" ht="29.4" customHeight="1" x14ac:dyDescent="0.3">
      <c r="A10" s="57" t="s">
        <v>100</v>
      </c>
      <c r="B10" s="56"/>
      <c r="C10" s="56"/>
      <c r="D10" s="56"/>
      <c r="E10" s="14">
        <f>41.6</f>
        <v>41.6</v>
      </c>
    </row>
    <row r="11" spans="1:9" x14ac:dyDescent="0.3">
      <c r="A11" s="57" t="s">
        <v>101</v>
      </c>
      <c r="B11" s="56"/>
      <c r="C11" s="56"/>
      <c r="D11" s="56"/>
      <c r="E11" s="14">
        <f>2563855.2</f>
        <v>2563855.2000000002</v>
      </c>
    </row>
    <row r="12" spans="1:9" x14ac:dyDescent="0.3">
      <c r="A12" s="57" t="s">
        <v>102</v>
      </c>
      <c r="B12" s="56"/>
      <c r="C12" s="56"/>
      <c r="D12" s="56"/>
      <c r="E12" s="14">
        <f>110520.7</f>
        <v>110520.7</v>
      </c>
    </row>
    <row r="13" spans="1:9" x14ac:dyDescent="0.3">
      <c r="A13" s="57" t="s">
        <v>103</v>
      </c>
      <c r="B13" s="56"/>
      <c r="C13" s="56"/>
      <c r="D13" s="56"/>
      <c r="E13" s="14">
        <f>195.1+588.3+1507.6+323.1+110.5</f>
        <v>2724.6</v>
      </c>
    </row>
    <row r="14" spans="1:9" x14ac:dyDescent="0.3">
      <c r="A14" s="57" t="s">
        <v>104</v>
      </c>
      <c r="B14" s="56"/>
      <c r="C14" s="56"/>
      <c r="D14" s="56"/>
      <c r="E14" s="14">
        <f>175+3331.5</f>
        <v>3506.5</v>
      </c>
    </row>
    <row r="15" spans="1:9" ht="28.2" customHeight="1" x14ac:dyDescent="0.3">
      <c r="A15" s="57" t="s">
        <v>105</v>
      </c>
      <c r="B15" s="56"/>
      <c r="C15" s="56"/>
      <c r="D15" s="56"/>
      <c r="E15" s="14">
        <f>304.3+1099.3+5710.1+10.5+151.3</f>
        <v>7275.5000000000009</v>
      </c>
    </row>
    <row r="16" spans="1:9" ht="43.8" customHeight="1" x14ac:dyDescent="0.3">
      <c r="A16" s="57" t="s">
        <v>106</v>
      </c>
      <c r="B16" s="56"/>
      <c r="C16" s="56"/>
      <c r="D16" s="56"/>
      <c r="E16" s="14">
        <f>18+89.9</f>
        <v>107.9</v>
      </c>
    </row>
    <row r="17" spans="1:5" ht="30" customHeight="1" x14ac:dyDescent="0.3">
      <c r="A17" s="57" t="s">
        <v>107</v>
      </c>
      <c r="B17" s="56"/>
      <c r="C17" s="56"/>
      <c r="D17" s="56"/>
      <c r="E17" s="14">
        <f>661.5+850.1</f>
        <v>1511.6</v>
      </c>
    </row>
    <row r="18" spans="1:5" ht="30" customHeight="1" x14ac:dyDescent="0.3">
      <c r="A18" s="57" t="s">
        <v>108</v>
      </c>
      <c r="B18" s="56"/>
      <c r="C18" s="56"/>
      <c r="D18" s="56"/>
      <c r="E18" s="14">
        <f>270</f>
        <v>270</v>
      </c>
    </row>
    <row r="19" spans="1:5" ht="33" customHeight="1" x14ac:dyDescent="0.3">
      <c r="A19" s="57" t="s">
        <v>109</v>
      </c>
      <c r="B19" s="56"/>
      <c r="C19" s="56"/>
      <c r="D19" s="56"/>
      <c r="E19" s="14">
        <f>1985+1100+528.9</f>
        <v>3613.9</v>
      </c>
    </row>
    <row r="20" spans="1:5" ht="27" customHeight="1" x14ac:dyDescent="0.3">
      <c r="A20" s="57" t="s">
        <v>110</v>
      </c>
      <c r="B20" s="56"/>
      <c r="C20" s="56"/>
      <c r="D20" s="56"/>
      <c r="E20" s="14">
        <f>857.4+1161.9+893</f>
        <v>2912.3</v>
      </c>
    </row>
    <row r="21" spans="1:5" ht="33" customHeight="1" x14ac:dyDescent="0.3">
      <c r="A21" s="57" t="s">
        <v>111</v>
      </c>
      <c r="B21" s="56"/>
      <c r="C21" s="56"/>
      <c r="D21" s="56"/>
      <c r="E21" s="14">
        <v>284.39999999999998</v>
      </c>
    </row>
    <row r="22" spans="1:5" ht="73.8" customHeight="1" x14ac:dyDescent="0.3">
      <c r="A22" s="57" t="s">
        <v>112</v>
      </c>
      <c r="B22" s="56"/>
      <c r="C22" s="56"/>
      <c r="D22" s="56"/>
      <c r="E22" s="14">
        <f>55.8</f>
        <v>55.8</v>
      </c>
    </row>
    <row r="23" spans="1:5" ht="46.2" customHeight="1" x14ac:dyDescent="0.3">
      <c r="A23" s="57" t="s">
        <v>113</v>
      </c>
      <c r="B23" s="56"/>
      <c r="C23" s="56"/>
      <c r="D23" s="56"/>
      <c r="E23" s="14">
        <f>-10038.8</f>
        <v>-10038.799999999999</v>
      </c>
    </row>
    <row r="24" spans="1:5" ht="46.2" customHeight="1" x14ac:dyDescent="0.3">
      <c r="A24" s="57" t="s">
        <v>114</v>
      </c>
      <c r="B24" s="56"/>
      <c r="C24" s="56"/>
      <c r="D24" s="56"/>
      <c r="E24" s="14">
        <f>4999.9+1106.6</f>
        <v>6106.5</v>
      </c>
    </row>
    <row r="25" spans="1:5" ht="27.6" customHeight="1" x14ac:dyDescent="0.3">
      <c r="A25" s="57" t="s">
        <v>115</v>
      </c>
      <c r="B25" s="56"/>
      <c r="C25" s="56"/>
      <c r="D25" s="56"/>
      <c r="E25" s="14">
        <f>117027.1+15659.8</f>
        <v>132686.9</v>
      </c>
    </row>
    <row r="26" spans="1:5" ht="35.4" customHeight="1" x14ac:dyDescent="0.3">
      <c r="A26" s="57" t="s">
        <v>117</v>
      </c>
      <c r="B26" s="56"/>
      <c r="C26" s="56"/>
      <c r="D26" s="56"/>
      <c r="E26" s="14">
        <f>235.7</f>
        <v>235.7</v>
      </c>
    </row>
    <row r="27" spans="1:5" ht="30" customHeight="1" x14ac:dyDescent="0.3">
      <c r="A27" s="57" t="s">
        <v>116</v>
      </c>
      <c r="B27" s="56"/>
      <c r="C27" s="56"/>
      <c r="D27" s="56"/>
      <c r="E27" s="14">
        <f>194.7</f>
        <v>194.7</v>
      </c>
    </row>
    <row r="28" spans="1:5" ht="35.4" customHeight="1" x14ac:dyDescent="0.3">
      <c r="A28" s="57" t="s">
        <v>118</v>
      </c>
      <c r="B28" s="56"/>
      <c r="C28" s="56"/>
      <c r="D28" s="56"/>
      <c r="E28" s="14">
        <f>32.7</f>
        <v>32.700000000000003</v>
      </c>
    </row>
    <row r="29" spans="1:5" ht="31.8" customHeight="1" x14ac:dyDescent="0.3">
      <c r="A29" s="57" t="s">
        <v>119</v>
      </c>
      <c r="B29" s="56"/>
      <c r="C29" s="56"/>
      <c r="D29" s="56"/>
      <c r="E29" s="14">
        <f>838.1</f>
        <v>838.1</v>
      </c>
    </row>
    <row r="30" spans="1:5" ht="46.8" customHeight="1" x14ac:dyDescent="0.3">
      <c r="A30" s="57" t="s">
        <v>120</v>
      </c>
      <c r="B30" s="56"/>
      <c r="C30" s="56"/>
      <c r="D30" s="56"/>
      <c r="E30" s="14">
        <f>464.6</f>
        <v>464.6</v>
      </c>
    </row>
    <row r="31" spans="1:5" ht="34.200000000000003" customHeight="1" x14ac:dyDescent="0.3">
      <c r="A31" s="57" t="s">
        <v>121</v>
      </c>
      <c r="B31" s="56"/>
      <c r="C31" s="56"/>
      <c r="D31" s="56"/>
      <c r="E31" s="14">
        <f>292.9</f>
        <v>292.89999999999998</v>
      </c>
    </row>
    <row r="32" spans="1:5" ht="28.8" customHeight="1" x14ac:dyDescent="0.3">
      <c r="A32" s="57" t="s">
        <v>122</v>
      </c>
      <c r="B32" s="56"/>
      <c r="C32" s="56"/>
      <c r="D32" s="56"/>
      <c r="E32" s="14">
        <f>6498.7</f>
        <v>6498.7</v>
      </c>
    </row>
    <row r="33" spans="1:5" ht="33.6" customHeight="1" x14ac:dyDescent="0.3">
      <c r="A33" s="57" t="s">
        <v>123</v>
      </c>
      <c r="B33" s="56"/>
      <c r="C33" s="56"/>
      <c r="D33" s="56"/>
      <c r="E33" s="14">
        <f>-14.9-41.6</f>
        <v>-56.5</v>
      </c>
    </row>
    <row r="34" spans="1:5" ht="28.8" customHeight="1" x14ac:dyDescent="0.3">
      <c r="A34" s="57" t="s">
        <v>124</v>
      </c>
      <c r="B34" s="56"/>
      <c r="C34" s="56"/>
      <c r="D34" s="56"/>
      <c r="E34" s="14">
        <f>947.7</f>
        <v>947.7</v>
      </c>
    </row>
    <row r="35" spans="1:5" x14ac:dyDescent="0.3">
      <c r="A35" s="49" t="s">
        <v>5</v>
      </c>
      <c r="B35" s="50"/>
      <c r="C35" s="50"/>
      <c r="D35" s="50"/>
      <c r="E35" s="13">
        <f>'Муниципальные районы'!B35-Учреждения!E5+'Муниципальные районы'!B34</f>
        <v>3570052.8346199999</v>
      </c>
    </row>
    <row r="36" spans="1:5" x14ac:dyDescent="0.3">
      <c r="A36" s="15"/>
      <c r="B36" s="16"/>
      <c r="C36" s="16"/>
      <c r="D36" s="6"/>
      <c r="E36" s="17"/>
    </row>
    <row r="37" spans="1:5" x14ac:dyDescent="0.3">
      <c r="A37" s="51" t="s">
        <v>14</v>
      </c>
      <c r="B37" s="53" t="s">
        <v>6</v>
      </c>
      <c r="C37" s="54" t="s">
        <v>7</v>
      </c>
      <c r="D37" s="54"/>
      <c r="E37" s="54"/>
    </row>
    <row r="38" spans="1:5" ht="82.8" x14ac:dyDescent="0.3">
      <c r="A38" s="52"/>
      <c r="B38" s="53"/>
      <c r="C38" s="18" t="s">
        <v>8</v>
      </c>
      <c r="D38" s="18" t="s">
        <v>9</v>
      </c>
      <c r="E38" s="18" t="s">
        <v>10</v>
      </c>
    </row>
    <row r="39" spans="1:5" x14ac:dyDescent="0.3">
      <c r="A39" s="21" t="s">
        <v>61</v>
      </c>
      <c r="B39" s="19">
        <v>312.96217999999999</v>
      </c>
      <c r="C39" s="19">
        <v>96</v>
      </c>
      <c r="D39" s="19">
        <v>28.992000000000001</v>
      </c>
      <c r="E39" s="19"/>
    </row>
    <row r="40" spans="1:5" x14ac:dyDescent="0.3">
      <c r="A40" s="21" t="s">
        <v>62</v>
      </c>
      <c r="B40" s="19">
        <v>1693.3083200000001</v>
      </c>
      <c r="C40" s="19">
        <v>1113</v>
      </c>
      <c r="D40" s="19"/>
      <c r="E40" s="19"/>
    </row>
    <row r="41" spans="1:5" x14ac:dyDescent="0.3">
      <c r="A41" s="21" t="s">
        <v>63</v>
      </c>
      <c r="B41" s="19">
        <v>375.04002000000003</v>
      </c>
      <c r="C41" s="19">
        <v>375.04002000000003</v>
      </c>
      <c r="D41" s="19"/>
      <c r="E41" s="19"/>
    </row>
    <row r="42" spans="1:5" x14ac:dyDescent="0.3">
      <c r="A42" s="21" t="s">
        <v>64</v>
      </c>
      <c r="B42" s="19">
        <v>4979.8218100000004</v>
      </c>
      <c r="C42" s="19">
        <v>1002.4</v>
      </c>
      <c r="D42" s="19">
        <v>197.55840000000001</v>
      </c>
      <c r="E42" s="19"/>
    </row>
    <row r="43" spans="1:5" ht="27.6" x14ac:dyDescent="0.3">
      <c r="A43" s="21" t="s">
        <v>65</v>
      </c>
      <c r="B43" s="19">
        <v>5424.3029900000001</v>
      </c>
      <c r="C43" s="19">
        <v>1006.44443</v>
      </c>
      <c r="D43" s="19"/>
      <c r="E43" s="19"/>
    </row>
    <row r="44" spans="1:5" x14ac:dyDescent="0.3">
      <c r="A44" s="21" t="s">
        <v>66</v>
      </c>
      <c r="B44" s="19">
        <v>2063.2403300000001</v>
      </c>
      <c r="C44" s="19">
        <v>787</v>
      </c>
      <c r="D44" s="19"/>
      <c r="E44" s="19"/>
    </row>
    <row r="45" spans="1:5" x14ac:dyDescent="0.3">
      <c r="A45" s="21" t="s">
        <v>67</v>
      </c>
      <c r="B45" s="19">
        <v>4330.3443900000002</v>
      </c>
      <c r="C45" s="19"/>
      <c r="D45" s="19"/>
      <c r="E45" s="19"/>
    </row>
    <row r="46" spans="1:5" ht="27.6" x14ac:dyDescent="0.3">
      <c r="A46" s="21" t="s">
        <v>68</v>
      </c>
      <c r="B46" s="19">
        <v>192298.92230999999</v>
      </c>
      <c r="C46" s="19"/>
      <c r="D46" s="19"/>
      <c r="E46" s="19">
        <v>5032.4912999999997</v>
      </c>
    </row>
    <row r="47" spans="1:5" x14ac:dyDescent="0.3">
      <c r="A47" s="21" t="s">
        <v>69</v>
      </c>
      <c r="B47" s="19">
        <v>5738.3520600000002</v>
      </c>
      <c r="C47" s="19"/>
      <c r="D47" s="19"/>
      <c r="E47" s="19"/>
    </row>
    <row r="48" spans="1:5" x14ac:dyDescent="0.3">
      <c r="A48" s="21" t="s">
        <v>70</v>
      </c>
      <c r="B48" s="19">
        <v>163247.30726999999</v>
      </c>
      <c r="C48" s="19">
        <v>111.95151</v>
      </c>
      <c r="D48" s="19"/>
      <c r="E48" s="19"/>
    </row>
    <row r="49" spans="1:5" x14ac:dyDescent="0.3">
      <c r="A49" s="21" t="s">
        <v>71</v>
      </c>
      <c r="B49" s="19">
        <v>13053.06733</v>
      </c>
      <c r="C49" s="19">
        <v>7531.1091100000003</v>
      </c>
      <c r="D49" s="19">
        <v>610.81017999999995</v>
      </c>
      <c r="E49" s="19">
        <v>1637.7829999999999</v>
      </c>
    </row>
    <row r="50" spans="1:5" x14ac:dyDescent="0.3">
      <c r="A50" s="21" t="s">
        <v>72</v>
      </c>
      <c r="B50" s="19">
        <v>53477.535179999999</v>
      </c>
      <c r="C50" s="19">
        <v>9940.0833199999997</v>
      </c>
      <c r="D50" s="19">
        <v>1976.86995</v>
      </c>
      <c r="E50" s="19">
        <v>13958.747869999999</v>
      </c>
    </row>
    <row r="51" spans="1:5" x14ac:dyDescent="0.3">
      <c r="A51" s="21" t="s">
        <v>73</v>
      </c>
      <c r="B51" s="19">
        <v>95215.264439999999</v>
      </c>
      <c r="C51" s="19">
        <v>322.07</v>
      </c>
      <c r="D51" s="19">
        <v>160.39906999999999</v>
      </c>
      <c r="E51" s="19">
        <v>80007.728759999998</v>
      </c>
    </row>
    <row r="52" spans="1:5" x14ac:dyDescent="0.3">
      <c r="A52" s="21" t="s">
        <v>74</v>
      </c>
      <c r="B52" s="19">
        <v>1008.3859200000001</v>
      </c>
      <c r="C52" s="19">
        <v>470</v>
      </c>
      <c r="D52" s="19">
        <v>1.2E-4</v>
      </c>
      <c r="E52" s="19"/>
    </row>
    <row r="53" spans="1:5" ht="27.6" x14ac:dyDescent="0.3">
      <c r="A53" s="21" t="s">
        <v>75</v>
      </c>
      <c r="B53" s="19">
        <v>56834.708870000002</v>
      </c>
      <c r="C53" s="19">
        <v>40478.35845</v>
      </c>
      <c r="D53" s="19">
        <v>10632.0692</v>
      </c>
      <c r="E53" s="19"/>
    </row>
    <row r="54" spans="1:5" x14ac:dyDescent="0.3">
      <c r="A54" s="21" t="s">
        <v>76</v>
      </c>
      <c r="B54" s="19">
        <v>239.7492</v>
      </c>
      <c r="C54" s="19"/>
      <c r="D54" s="19"/>
      <c r="E54" s="19"/>
    </row>
    <row r="55" spans="1:5" x14ac:dyDescent="0.3">
      <c r="A55" s="21" t="s">
        <v>77</v>
      </c>
      <c r="B55" s="19">
        <v>6543.4343099999996</v>
      </c>
      <c r="C55" s="19">
        <v>2110.0141400000002</v>
      </c>
      <c r="D55" s="19"/>
      <c r="E55" s="19"/>
    </row>
    <row r="56" spans="1:5" x14ac:dyDescent="0.3">
      <c r="A56" s="21" t="s">
        <v>78</v>
      </c>
      <c r="B56" s="19">
        <v>448.57159999999999</v>
      </c>
      <c r="C56" s="19">
        <v>423.04358000000002</v>
      </c>
      <c r="D56" s="19"/>
      <c r="E56" s="19"/>
    </row>
    <row r="57" spans="1:5" x14ac:dyDescent="0.3">
      <c r="A57" s="21" t="s">
        <v>79</v>
      </c>
      <c r="B57" s="19">
        <v>1315.98549</v>
      </c>
      <c r="C57" s="19">
        <v>1045.2470000000001</v>
      </c>
      <c r="D57" s="19"/>
      <c r="E57" s="19"/>
    </row>
    <row r="58" spans="1:5" ht="27.6" x14ac:dyDescent="0.3">
      <c r="A58" s="21" t="s">
        <v>80</v>
      </c>
      <c r="B58" s="19">
        <v>14291.5892</v>
      </c>
      <c r="C58" s="19">
        <v>11323.53572</v>
      </c>
      <c r="D58" s="19">
        <v>2555.47318</v>
      </c>
      <c r="E58" s="19">
        <v>339.09294</v>
      </c>
    </row>
    <row r="59" spans="1:5" x14ac:dyDescent="0.3">
      <c r="A59" s="21" t="s">
        <v>81</v>
      </c>
      <c r="B59" s="19">
        <v>550.31469000000004</v>
      </c>
      <c r="C59" s="19">
        <v>434.68907000000002</v>
      </c>
      <c r="D59" s="19"/>
      <c r="E59" s="19"/>
    </row>
    <row r="60" spans="1:5" x14ac:dyDescent="0.3">
      <c r="A60" s="21" t="s">
        <v>82</v>
      </c>
      <c r="B60" s="19">
        <v>19332.628850000001</v>
      </c>
      <c r="C60" s="19"/>
      <c r="D60" s="19"/>
      <c r="E60" s="19"/>
    </row>
    <row r="61" spans="1:5" x14ac:dyDescent="0.3">
      <c r="A61" s="21" t="s">
        <v>83</v>
      </c>
      <c r="B61" s="19">
        <v>2330.0002199999999</v>
      </c>
      <c r="C61" s="19">
        <v>1900</v>
      </c>
      <c r="D61" s="19">
        <v>430</v>
      </c>
      <c r="E61" s="19"/>
    </row>
    <row r="62" spans="1:5" x14ac:dyDescent="0.3">
      <c r="A62" s="21" t="s">
        <v>84</v>
      </c>
      <c r="B62" s="19">
        <v>882.22177999999997</v>
      </c>
      <c r="C62" s="19">
        <v>610.00438999999994</v>
      </c>
      <c r="D62" s="19">
        <v>2.5999999999999998E-4</v>
      </c>
      <c r="E62" s="19"/>
    </row>
    <row r="63" spans="1:5" x14ac:dyDescent="0.3">
      <c r="A63" s="21" t="s">
        <v>85</v>
      </c>
      <c r="B63" s="19">
        <v>367.36378999999999</v>
      </c>
      <c r="C63" s="19">
        <v>297.35199999999998</v>
      </c>
      <c r="D63" s="19">
        <v>70.011790000000005</v>
      </c>
      <c r="E63" s="19"/>
    </row>
    <row r="64" spans="1:5" x14ac:dyDescent="0.3">
      <c r="A64" s="21" t="s">
        <v>86</v>
      </c>
      <c r="B64" s="19">
        <v>452.96744000000001</v>
      </c>
      <c r="C64" s="19">
        <v>452.96744000000001</v>
      </c>
      <c r="D64" s="19"/>
      <c r="E64" s="19"/>
    </row>
    <row r="65" spans="1:5" x14ac:dyDescent="0.3">
      <c r="A65" s="21" t="s">
        <v>87</v>
      </c>
      <c r="B65" s="19">
        <v>1818.9313400000001</v>
      </c>
      <c r="C65" s="19">
        <v>1808.9313400000001</v>
      </c>
      <c r="D65" s="19"/>
      <c r="E65" s="19"/>
    </row>
    <row r="66" spans="1:5" x14ac:dyDescent="0.3">
      <c r="A66" s="21" t="s">
        <v>88</v>
      </c>
      <c r="B66" s="19">
        <v>726.06</v>
      </c>
      <c r="C66" s="19">
        <v>725.7</v>
      </c>
      <c r="D66" s="19"/>
      <c r="E66" s="19"/>
    </row>
    <row r="67" spans="1:5" x14ac:dyDescent="0.3">
      <c r="A67" s="21" t="s">
        <v>89</v>
      </c>
      <c r="B67" s="19">
        <v>602.9</v>
      </c>
      <c r="C67" s="19">
        <v>573.9</v>
      </c>
      <c r="D67" s="19">
        <v>20</v>
      </c>
      <c r="E67" s="19"/>
    </row>
    <row r="68" spans="1:5" x14ac:dyDescent="0.3">
      <c r="A68" s="21" t="s">
        <v>90</v>
      </c>
      <c r="B68" s="19">
        <v>1785.934</v>
      </c>
      <c r="C68" s="19">
        <v>1619.0984699999999</v>
      </c>
      <c r="D68" s="19">
        <v>70.000709999999998</v>
      </c>
      <c r="E68" s="19"/>
    </row>
    <row r="69" spans="1:5" ht="27.6" x14ac:dyDescent="0.3">
      <c r="A69" s="21" t="s">
        <v>91</v>
      </c>
      <c r="B69" s="19">
        <v>344587.89902999997</v>
      </c>
      <c r="C69" s="19">
        <v>2731.0982899999999</v>
      </c>
      <c r="D69" s="19">
        <v>21.181039999999999</v>
      </c>
      <c r="E69" s="19"/>
    </row>
    <row r="70" spans="1:5" x14ac:dyDescent="0.3">
      <c r="A70" s="21" t="s">
        <v>92</v>
      </c>
      <c r="B70" s="19">
        <v>1112.6318799999999</v>
      </c>
      <c r="C70" s="19">
        <v>680.11791000000005</v>
      </c>
      <c r="D70" s="19"/>
      <c r="E70" s="19"/>
    </row>
    <row r="71" spans="1:5" x14ac:dyDescent="0.3">
      <c r="A71" s="21" t="s">
        <v>93</v>
      </c>
      <c r="B71" s="19">
        <v>2683.8312599999999</v>
      </c>
      <c r="C71" s="19">
        <v>498.42322000000001</v>
      </c>
      <c r="D71" s="19">
        <v>19.855820000000001</v>
      </c>
      <c r="E71" s="19"/>
    </row>
    <row r="72" spans="1:5" x14ac:dyDescent="0.3">
      <c r="A72" s="21" t="s">
        <v>94</v>
      </c>
      <c r="B72" s="19">
        <v>-166.50246999999999</v>
      </c>
      <c r="C72" s="19"/>
      <c r="D72" s="19"/>
      <c r="E72" s="19"/>
    </row>
    <row r="73" spans="1:5" x14ac:dyDescent="0.3">
      <c r="A73" s="21" t="s">
        <v>95</v>
      </c>
      <c r="B73" s="19">
        <v>11995.846509999999</v>
      </c>
      <c r="C73" s="19">
        <v>5041.56855</v>
      </c>
      <c r="D73" s="19">
        <v>1327.5331699999999</v>
      </c>
      <c r="E73" s="19"/>
    </row>
    <row r="74" spans="1:5" x14ac:dyDescent="0.3">
      <c r="A74" s="21" t="s">
        <v>96</v>
      </c>
      <c r="B74" s="19">
        <v>858.47789999999998</v>
      </c>
      <c r="C74" s="19">
        <v>370</v>
      </c>
      <c r="D74" s="19"/>
      <c r="E74" s="19"/>
    </row>
    <row r="75" spans="1:5" x14ac:dyDescent="0.3">
      <c r="A75" s="21" t="s">
        <v>97</v>
      </c>
      <c r="B75" s="19">
        <v>875.89583000000005</v>
      </c>
      <c r="C75" s="19">
        <v>763.77679999999998</v>
      </c>
      <c r="D75" s="19"/>
      <c r="E75" s="19"/>
    </row>
    <row r="76" spans="1:5" x14ac:dyDescent="0.3">
      <c r="A76" s="23" t="s">
        <v>98</v>
      </c>
      <c r="B76" s="20">
        <v>1013689.29527</v>
      </c>
      <c r="C76" s="20">
        <v>96642.924759999994</v>
      </c>
      <c r="D76" s="20">
        <v>18120.75489</v>
      </c>
      <c r="E76" s="20">
        <v>100975.84387</v>
      </c>
    </row>
  </sheetData>
  <mergeCells count="35">
    <mergeCell ref="A31:D31"/>
    <mergeCell ref="A32:D32"/>
    <mergeCell ref="A33:D33"/>
    <mergeCell ref="A34:D34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5:D35"/>
    <mergeCell ref="A37:A38"/>
    <mergeCell ref="B37:B38"/>
    <mergeCell ref="C37:E37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topLeftCell="B28" zoomScaleNormal="100" zoomScaleSheetLayoutView="100" workbookViewId="0">
      <selection activeCell="B35" sqref="B35"/>
    </sheetView>
  </sheetViews>
  <sheetFormatPr defaultRowHeight="14.4" x14ac:dyDescent="0.3"/>
  <cols>
    <col min="1" max="1" width="38.33203125" customWidth="1"/>
    <col min="2" max="3" width="13.109375" customWidth="1"/>
    <col min="4" max="4" width="14.21875" customWidth="1"/>
    <col min="5" max="5" width="14.6640625" customWidth="1"/>
    <col min="6" max="6" width="13.6640625" customWidth="1"/>
    <col min="7" max="7" width="14.6640625" customWidth="1"/>
    <col min="8" max="8" width="14.33203125" customWidth="1"/>
    <col min="9" max="9" width="14" customWidth="1"/>
    <col min="10" max="10" width="12.6640625" customWidth="1"/>
    <col min="11" max="11" width="11" customWidth="1"/>
    <col min="12" max="12" width="13.5546875" customWidth="1"/>
    <col min="13" max="13" width="13.88671875" customWidth="1"/>
    <col min="14" max="14" width="13" customWidth="1"/>
    <col min="15" max="15" width="13.21875" customWidth="1"/>
  </cols>
  <sheetData>
    <row r="1" spans="1:20" s="29" customFormat="1" ht="15.6" x14ac:dyDescent="0.3">
      <c r="A1" s="43" t="s">
        <v>60</v>
      </c>
      <c r="C1" s="30" t="s">
        <v>13</v>
      </c>
    </row>
    <row r="2" spans="1:20" x14ac:dyDescent="0.3">
      <c r="A2" s="38" t="str">
        <f>TEXT(EndData2,"[$-FC19]ДД.ММ.ГГГ")</f>
        <v>17.12.2015</v>
      </c>
      <c r="B2" s="38">
        <f>A2+1</f>
        <v>42356</v>
      </c>
      <c r="C2" s="44" t="str">
        <f>TEXT(B2,"[$-FC19]ДД.ММ.ГГГ")</f>
        <v>18.12.2015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>
        <v>2255.0232599999999</v>
      </c>
      <c r="D4" s="40">
        <v>1677.3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3932.3232600000001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31806.11</v>
      </c>
      <c r="C5" s="40">
        <v>11339.228940000001</v>
      </c>
      <c r="D5" s="40"/>
      <c r="E5" s="40"/>
      <c r="F5" s="40"/>
      <c r="G5" s="40">
        <v>271.5</v>
      </c>
      <c r="H5" s="40">
        <v>2017.47388</v>
      </c>
      <c r="I5" s="40"/>
      <c r="J5" s="40">
        <v>9.9</v>
      </c>
      <c r="K5" s="40"/>
      <c r="L5" s="40">
        <v>402.27516000000003</v>
      </c>
      <c r="M5" s="40"/>
      <c r="N5" s="40"/>
      <c r="O5" s="40"/>
      <c r="P5" s="26">
        <v>45846.487979999998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>
        <v>23360.068319999998</v>
      </c>
      <c r="C6" s="40">
        <v>1230.4580599999999</v>
      </c>
      <c r="D6" s="40"/>
      <c r="E6" s="40"/>
      <c r="F6" s="40"/>
      <c r="G6" s="40"/>
      <c r="H6" s="40"/>
      <c r="I6" s="40">
        <v>2886.72604</v>
      </c>
      <c r="J6" s="40"/>
      <c r="K6" s="40">
        <v>20458.198</v>
      </c>
      <c r="L6" s="40"/>
      <c r="M6" s="40"/>
      <c r="N6" s="40">
        <v>1318.125</v>
      </c>
      <c r="O6" s="40"/>
      <c r="P6" s="26">
        <v>49253.575420000001</v>
      </c>
      <c r="Q6" s="27"/>
      <c r="R6" s="27"/>
      <c r="S6" s="27"/>
      <c r="T6" s="27"/>
    </row>
    <row r="7" spans="1:20" ht="53.4" x14ac:dyDescent="0.3">
      <c r="A7" s="25" t="s">
        <v>34</v>
      </c>
      <c r="B7" s="40"/>
      <c r="C7" s="40"/>
      <c r="D7" s="40"/>
      <c r="E7" s="40"/>
      <c r="F7" s="40"/>
      <c r="G7" s="40"/>
      <c r="H7" s="40"/>
      <c r="I7" s="40"/>
      <c r="J7" s="40"/>
      <c r="K7" s="40">
        <v>332.435</v>
      </c>
      <c r="L7" s="40"/>
      <c r="M7" s="40"/>
      <c r="N7" s="40"/>
      <c r="O7" s="40"/>
      <c r="P7" s="26">
        <v>332.435</v>
      </c>
      <c r="Q7" s="27"/>
      <c r="R7" s="27"/>
      <c r="S7" s="27"/>
      <c r="T7" s="27"/>
    </row>
    <row r="8" spans="1:20" ht="66.599999999999994" x14ac:dyDescent="0.3">
      <c r="A8" s="25" t="s">
        <v>35</v>
      </c>
      <c r="B8" s="40"/>
      <c r="C8" s="40"/>
      <c r="D8" s="40"/>
      <c r="E8" s="40"/>
      <c r="F8" s="40"/>
      <c r="G8" s="40"/>
      <c r="H8" s="40">
        <v>90.098249999999993</v>
      </c>
      <c r="I8" s="40"/>
      <c r="J8" s="40"/>
      <c r="K8" s="40"/>
      <c r="L8" s="40"/>
      <c r="M8" s="40"/>
      <c r="N8" s="40"/>
      <c r="O8" s="40"/>
      <c r="P8" s="26">
        <v>90.098249999999993</v>
      </c>
      <c r="Q8" s="27"/>
      <c r="R8" s="27"/>
      <c r="S8" s="27"/>
      <c r="T8" s="27"/>
    </row>
    <row r="9" spans="1:20" ht="93" x14ac:dyDescent="0.3">
      <c r="A9" s="25" t="s">
        <v>36</v>
      </c>
      <c r="B9" s="40">
        <v>15514.99185</v>
      </c>
      <c r="C9" s="40">
        <v>696.21320000000003</v>
      </c>
      <c r="D9" s="40">
        <v>231.17</v>
      </c>
      <c r="E9" s="40"/>
      <c r="F9" s="40"/>
      <c r="G9" s="40"/>
      <c r="H9" s="40"/>
      <c r="I9" s="40"/>
      <c r="J9" s="40">
        <v>138.47</v>
      </c>
      <c r="K9" s="40"/>
      <c r="L9" s="40"/>
      <c r="M9" s="40"/>
      <c r="N9" s="40"/>
      <c r="O9" s="40"/>
      <c r="P9" s="26">
        <v>16580.84505</v>
      </c>
      <c r="Q9" s="27"/>
      <c r="R9" s="27"/>
      <c r="S9" s="27"/>
      <c r="T9" s="27"/>
    </row>
    <row r="10" spans="1:20" ht="304.2" x14ac:dyDescent="0.3">
      <c r="A10" s="25" t="s">
        <v>37</v>
      </c>
      <c r="B10" s="40"/>
      <c r="C10" s="40"/>
      <c r="D10" s="40"/>
      <c r="E10" s="40">
        <v>243.88673</v>
      </c>
      <c r="F10" s="40"/>
      <c r="G10" s="40"/>
      <c r="H10" s="40"/>
      <c r="I10" s="40">
        <v>69.7607</v>
      </c>
      <c r="J10" s="40">
        <v>1162.2277999999999</v>
      </c>
      <c r="K10" s="40">
        <v>2239.0160799999999</v>
      </c>
      <c r="L10" s="40">
        <v>43.879539999999999</v>
      </c>
      <c r="M10" s="40"/>
      <c r="N10" s="40"/>
      <c r="O10" s="40"/>
      <c r="P10" s="26">
        <v>3758.7708499999999</v>
      </c>
      <c r="Q10" s="27"/>
      <c r="R10" s="27"/>
      <c r="S10" s="27"/>
      <c r="T10" s="27"/>
    </row>
    <row r="11" spans="1:20" ht="159" x14ac:dyDescent="0.3">
      <c r="A11" s="25" t="s">
        <v>38</v>
      </c>
      <c r="B11" s="40">
        <v>21072.7909</v>
      </c>
      <c r="C11" s="40"/>
      <c r="D11" s="40"/>
      <c r="E11" s="40">
        <v>3422.4</v>
      </c>
      <c r="F11" s="40"/>
      <c r="G11" s="40"/>
      <c r="H11" s="40">
        <v>3382.8119999999999</v>
      </c>
      <c r="I11" s="40">
        <v>1955.65</v>
      </c>
      <c r="J11" s="40"/>
      <c r="K11" s="40"/>
      <c r="L11" s="40"/>
      <c r="M11" s="40"/>
      <c r="N11" s="40"/>
      <c r="O11" s="40"/>
      <c r="P11" s="26">
        <v>29833.652900000001</v>
      </c>
      <c r="Q11" s="27"/>
      <c r="R11" s="27"/>
      <c r="S11" s="27"/>
      <c r="T11" s="27"/>
    </row>
    <row r="12" spans="1:20" ht="93" x14ac:dyDescent="0.3">
      <c r="A12" s="25" t="s">
        <v>39</v>
      </c>
      <c r="B12" s="40">
        <v>0.56200000000000006</v>
      </c>
      <c r="C12" s="40"/>
      <c r="D12" s="40"/>
      <c r="E12" s="40"/>
      <c r="F12" s="40"/>
      <c r="G12" s="40"/>
      <c r="H12" s="40">
        <v>680.8</v>
      </c>
      <c r="I12" s="40"/>
      <c r="J12" s="40"/>
      <c r="K12" s="40"/>
      <c r="L12" s="40"/>
      <c r="M12" s="40"/>
      <c r="N12" s="40"/>
      <c r="O12" s="40"/>
      <c r="P12" s="26">
        <v>681.36199999999997</v>
      </c>
      <c r="Q12" s="27"/>
      <c r="R12" s="27"/>
      <c r="S12" s="27"/>
      <c r="T12" s="27"/>
    </row>
    <row r="13" spans="1:20" ht="40.200000000000003" x14ac:dyDescent="0.3">
      <c r="A13" s="25" t="s">
        <v>40</v>
      </c>
      <c r="B13" s="40"/>
      <c r="C13" s="40"/>
      <c r="D13" s="40"/>
      <c r="E13" s="40"/>
      <c r="F13" s="40"/>
      <c r="G13" s="40">
        <v>-5.6</v>
      </c>
      <c r="H13" s="40"/>
      <c r="I13" s="40"/>
      <c r="J13" s="40"/>
      <c r="K13" s="40">
        <v>-12.6</v>
      </c>
      <c r="L13" s="40">
        <v>-1.7</v>
      </c>
      <c r="M13" s="40"/>
      <c r="N13" s="40"/>
      <c r="O13" s="40"/>
      <c r="P13" s="26">
        <v>-19.899999999999999</v>
      </c>
      <c r="Q13" s="27"/>
      <c r="R13" s="27"/>
      <c r="S13" s="27"/>
      <c r="T13" s="27"/>
    </row>
    <row r="14" spans="1:20" ht="79.8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>
        <v>711</v>
      </c>
      <c r="K14" s="40"/>
      <c r="L14" s="40"/>
      <c r="M14" s="40"/>
      <c r="N14" s="40"/>
      <c r="O14" s="40"/>
      <c r="P14" s="26">
        <v>711</v>
      </c>
      <c r="Q14" s="27"/>
      <c r="R14" s="27"/>
      <c r="S14" s="27"/>
      <c r="T14" s="27"/>
    </row>
    <row r="15" spans="1:20" ht="119.4" x14ac:dyDescent="0.3">
      <c r="A15" s="25" t="s">
        <v>42</v>
      </c>
      <c r="B15" s="40">
        <v>6847.7129999999997</v>
      </c>
      <c r="C15" s="40"/>
      <c r="D15" s="40"/>
      <c r="E15" s="40">
        <v>13748.22222</v>
      </c>
      <c r="F15" s="40"/>
      <c r="G15" s="40"/>
      <c r="H15" s="40">
        <v>1947.8510799999999</v>
      </c>
      <c r="I15" s="40">
        <v>600</v>
      </c>
      <c r="J15" s="40"/>
      <c r="K15" s="40">
        <v>993.72793999999999</v>
      </c>
      <c r="L15" s="40"/>
      <c r="M15" s="40"/>
      <c r="N15" s="40"/>
      <c r="O15" s="40"/>
      <c r="P15" s="26">
        <v>24137.51424</v>
      </c>
      <c r="Q15" s="27"/>
      <c r="R15" s="27"/>
      <c r="S15" s="27"/>
      <c r="T15" s="27"/>
    </row>
    <row r="16" spans="1:20" ht="66.599999999999994" x14ac:dyDescent="0.3">
      <c r="A16" s="25" t="s">
        <v>43</v>
      </c>
      <c r="B16" s="40"/>
      <c r="C16" s="40"/>
      <c r="D16" s="40"/>
      <c r="E16" s="40"/>
      <c r="F16" s="40"/>
      <c r="G16" s="40"/>
      <c r="H16" s="40"/>
      <c r="I16" s="40"/>
      <c r="J16" s="40">
        <v>1249.01712</v>
      </c>
      <c r="K16" s="40"/>
      <c r="L16" s="40"/>
      <c r="M16" s="40"/>
      <c r="N16" s="40"/>
      <c r="O16" s="40"/>
      <c r="P16" s="26">
        <v>1249.01712</v>
      </c>
      <c r="Q16" s="27"/>
      <c r="R16" s="27"/>
      <c r="S16" s="27"/>
      <c r="T16" s="27"/>
    </row>
    <row r="17" spans="1:20" ht="79.8" x14ac:dyDescent="0.3">
      <c r="A17" s="25" t="s">
        <v>44</v>
      </c>
      <c r="B17" s="40"/>
      <c r="C17" s="40"/>
      <c r="D17" s="40"/>
      <c r="E17" s="40"/>
      <c r="F17" s="40"/>
      <c r="G17" s="40"/>
      <c r="H17" s="40"/>
      <c r="I17" s="40">
        <v>1.68574</v>
      </c>
      <c r="J17" s="40"/>
      <c r="K17" s="40"/>
      <c r="L17" s="40"/>
      <c r="M17" s="40"/>
      <c r="N17" s="40"/>
      <c r="O17" s="40"/>
      <c r="P17" s="26">
        <v>1.68574</v>
      </c>
      <c r="Q17" s="27"/>
      <c r="R17" s="27"/>
      <c r="S17" s="27"/>
      <c r="T17" s="27"/>
    </row>
    <row r="18" spans="1:20" ht="53.4" x14ac:dyDescent="0.3">
      <c r="A18" s="25" t="s">
        <v>45</v>
      </c>
      <c r="B18" s="40">
        <v>17.021599999999999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>
        <v>-241.15827999999999</v>
      </c>
      <c r="O18" s="40"/>
      <c r="P18" s="26">
        <v>-224.13668000000001</v>
      </c>
      <c r="Q18" s="27"/>
      <c r="R18" s="27"/>
      <c r="S18" s="27"/>
      <c r="T18" s="27"/>
    </row>
    <row r="19" spans="1:20" ht="93" x14ac:dyDescent="0.3">
      <c r="A19" s="25" t="s">
        <v>46</v>
      </c>
      <c r="B19" s="40"/>
      <c r="C19" s="40">
        <v>-2550.4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6">
        <v>-2550.4</v>
      </c>
      <c r="Q19" s="27"/>
      <c r="R19" s="27"/>
      <c r="S19" s="27"/>
      <c r="T19" s="27"/>
    </row>
    <row r="20" spans="1:20" ht="66.599999999999994" x14ac:dyDescent="0.3">
      <c r="A20" s="25" t="s">
        <v>47</v>
      </c>
      <c r="B20" s="40"/>
      <c r="C20" s="40">
        <v>19146.86709</v>
      </c>
      <c r="D20" s="40"/>
      <c r="E20" s="40">
        <v>199.98</v>
      </c>
      <c r="F20" s="40"/>
      <c r="G20" s="40">
        <v>152</v>
      </c>
      <c r="H20" s="40"/>
      <c r="I20" s="40"/>
      <c r="J20" s="40">
        <v>179.94300000000001</v>
      </c>
      <c r="K20" s="40"/>
      <c r="L20" s="40">
        <v>180</v>
      </c>
      <c r="M20" s="40"/>
      <c r="N20" s="40"/>
      <c r="O20" s="40"/>
      <c r="P20" s="26">
        <v>19858.790089999999</v>
      </c>
      <c r="Q20" s="27"/>
      <c r="R20" s="27"/>
      <c r="S20" s="27"/>
      <c r="T20" s="27"/>
    </row>
    <row r="21" spans="1:20" ht="53.4" x14ac:dyDescent="0.3">
      <c r="A21" s="25" t="s">
        <v>48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>
        <v>6144.8739999999998</v>
      </c>
      <c r="N21" s="40"/>
      <c r="O21" s="40"/>
      <c r="P21" s="26">
        <v>6144.8739999999998</v>
      </c>
      <c r="Q21" s="27"/>
      <c r="R21" s="27"/>
      <c r="S21" s="27"/>
      <c r="T21" s="27"/>
    </row>
    <row r="22" spans="1:20" ht="66.599999999999994" x14ac:dyDescent="0.3">
      <c r="A22" s="25" t="s">
        <v>49</v>
      </c>
      <c r="B22" s="40">
        <v>605.21337000000005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6">
        <v>605.21337000000005</v>
      </c>
      <c r="Q22" s="27"/>
      <c r="R22" s="27"/>
      <c r="S22" s="27"/>
      <c r="T22" s="27"/>
    </row>
    <row r="23" spans="1:20" ht="79.8" x14ac:dyDescent="0.3">
      <c r="A23" s="25" t="s">
        <v>50</v>
      </c>
      <c r="B23" s="40">
        <v>6576.1167500000001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26">
        <v>6576.1167500000001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>
        <v>9800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6">
        <v>9800</v>
      </c>
      <c r="Q24" s="27"/>
      <c r="R24" s="27"/>
      <c r="S24" s="27"/>
      <c r="T24" s="27"/>
    </row>
    <row r="25" spans="1:20" ht="53.4" x14ac:dyDescent="0.3">
      <c r="A25" s="25" t="s">
        <v>52</v>
      </c>
      <c r="B25" s="40"/>
      <c r="C25" s="40"/>
      <c r="D25" s="40"/>
      <c r="E25" s="40">
        <v>2009.866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6">
        <v>2009.866</v>
      </c>
      <c r="Q25" s="27"/>
      <c r="R25" s="27"/>
      <c r="S25" s="27"/>
      <c r="T25" s="27"/>
    </row>
    <row r="26" spans="1:20" ht="53.4" x14ac:dyDescent="0.3">
      <c r="A26" s="25" t="s">
        <v>53</v>
      </c>
      <c r="B26" s="40"/>
      <c r="C26" s="40"/>
      <c r="D26" s="40"/>
      <c r="E26" s="40"/>
      <c r="F26" s="40"/>
      <c r="G26" s="40"/>
      <c r="H26" s="40"/>
      <c r="I26" s="40"/>
      <c r="J26" s="40">
        <v>40273</v>
      </c>
      <c r="K26" s="40"/>
      <c r="L26" s="40"/>
      <c r="M26" s="40"/>
      <c r="N26" s="40"/>
      <c r="O26" s="40"/>
      <c r="P26" s="26">
        <v>40273</v>
      </c>
      <c r="Q26" s="27"/>
      <c r="R26" s="27"/>
      <c r="S26" s="27"/>
      <c r="T26" s="27"/>
    </row>
    <row r="27" spans="1:20" ht="40.200000000000003" x14ac:dyDescent="0.3">
      <c r="A27" s="25" t="s">
        <v>54</v>
      </c>
      <c r="B27" s="40"/>
      <c r="C27" s="40"/>
      <c r="D27" s="40"/>
      <c r="E27" s="40">
        <v>270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6">
        <v>270</v>
      </c>
      <c r="Q27" s="27"/>
      <c r="R27" s="27"/>
      <c r="S27" s="27"/>
      <c r="T27" s="27"/>
    </row>
    <row r="28" spans="1:20" ht="53.4" x14ac:dyDescent="0.3">
      <c r="A28" s="25" t="s">
        <v>55</v>
      </c>
      <c r="B28" s="40"/>
      <c r="C28" s="40"/>
      <c r="D28" s="40"/>
      <c r="E28" s="40"/>
      <c r="F28" s="40">
        <v>81.7</v>
      </c>
      <c r="G28" s="40"/>
      <c r="H28" s="40"/>
      <c r="I28" s="40"/>
      <c r="J28" s="40">
        <v>229</v>
      </c>
      <c r="K28" s="40"/>
      <c r="L28" s="40"/>
      <c r="M28" s="40"/>
      <c r="N28" s="40"/>
      <c r="O28" s="40"/>
      <c r="P28" s="26">
        <v>310.7</v>
      </c>
      <c r="Q28" s="27"/>
      <c r="R28" s="27"/>
      <c r="S28" s="27"/>
      <c r="T28" s="27"/>
    </row>
    <row r="29" spans="1:20" ht="66.599999999999994" x14ac:dyDescent="0.3">
      <c r="A29" s="25" t="s">
        <v>56</v>
      </c>
      <c r="B29" s="40">
        <v>2500.5651400000002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6">
        <v>2500.5651400000002</v>
      </c>
      <c r="Q29" s="27"/>
      <c r="R29" s="27"/>
      <c r="S29" s="27"/>
      <c r="T29" s="27"/>
    </row>
    <row r="30" spans="1:20" ht="40.200000000000003" x14ac:dyDescent="0.3">
      <c r="A30" s="25" t="s">
        <v>57</v>
      </c>
      <c r="B30" s="40"/>
      <c r="C30" s="40">
        <v>255.65126000000001</v>
      </c>
      <c r="D30" s="40">
        <v>408.73869999999999</v>
      </c>
      <c r="E30" s="40">
        <v>207.41730000000001</v>
      </c>
      <c r="F30" s="40"/>
      <c r="G30" s="40"/>
      <c r="H30" s="40"/>
      <c r="I30" s="40">
        <v>35.457549999999998</v>
      </c>
      <c r="J30" s="40"/>
      <c r="K30" s="40">
        <v>55.054000000000002</v>
      </c>
      <c r="L30" s="40"/>
      <c r="M30" s="40"/>
      <c r="N30" s="40">
        <v>66.93526</v>
      </c>
      <c r="O30" s="40"/>
      <c r="P30" s="26">
        <v>1029.25407</v>
      </c>
      <c r="Q30" s="27"/>
      <c r="R30" s="27"/>
      <c r="S30" s="27"/>
      <c r="T30" s="27"/>
    </row>
    <row r="31" spans="1:20" ht="40.200000000000003" x14ac:dyDescent="0.3">
      <c r="A31" s="25" t="s">
        <v>58</v>
      </c>
      <c r="B31" s="40">
        <v>-252.45359999999999</v>
      </c>
      <c r="C31" s="40"/>
      <c r="D31" s="40"/>
      <c r="E31" s="40"/>
      <c r="F31" s="40"/>
      <c r="G31" s="40"/>
      <c r="H31" s="40"/>
      <c r="I31" s="40"/>
      <c r="J31" s="40"/>
      <c r="K31" s="40"/>
      <c r="L31" s="40">
        <v>115.9824</v>
      </c>
      <c r="M31" s="40"/>
      <c r="N31" s="40"/>
      <c r="O31" s="40"/>
      <c r="P31" s="26">
        <v>-136.47120000000001</v>
      </c>
      <c r="Q31" s="27"/>
      <c r="R31" s="27"/>
      <c r="S31" s="27"/>
      <c r="T31" s="27"/>
    </row>
    <row r="32" spans="1:20" x14ac:dyDescent="0.3">
      <c r="A32" s="33" t="s">
        <v>59</v>
      </c>
      <c r="B32" s="41">
        <v>117848.69933</v>
      </c>
      <c r="C32" s="41">
        <v>32373.041809999999</v>
      </c>
      <c r="D32" s="41">
        <v>2317.2087000000001</v>
      </c>
      <c r="E32" s="41">
        <v>20101.772250000002</v>
      </c>
      <c r="F32" s="41">
        <v>81.7</v>
      </c>
      <c r="G32" s="41">
        <v>417.9</v>
      </c>
      <c r="H32" s="41">
        <v>8119.03521</v>
      </c>
      <c r="I32" s="41">
        <v>5549.2800299999999</v>
      </c>
      <c r="J32" s="41">
        <v>43952.557919999999</v>
      </c>
      <c r="K32" s="41">
        <v>24065.831020000001</v>
      </c>
      <c r="L32" s="41">
        <v>740.43709999999999</v>
      </c>
      <c r="M32" s="41">
        <v>6144.8739999999998</v>
      </c>
      <c r="N32" s="41">
        <v>1143.9019800000001</v>
      </c>
      <c r="O32" s="41"/>
      <c r="P32" s="26">
        <v>262856.23934999999</v>
      </c>
      <c r="Q32" s="34"/>
      <c r="R32" s="34"/>
      <c r="S32" s="34"/>
      <c r="T32" s="34"/>
    </row>
    <row r="34" spans="1:2" x14ac:dyDescent="0.3">
      <c r="A34" s="37" t="s">
        <v>30</v>
      </c>
      <c r="B34" s="36">
        <f>Учреждения!B76+'Муниципальные районы'!P32</f>
        <v>1276545.53462</v>
      </c>
    </row>
    <row r="35" spans="1:2" ht="32.25" customHeight="1" x14ac:dyDescent="0.3">
      <c r="A35" s="37" t="str">
        <f>CONCATENATE("Остатки бюджетных средств на ",C2,"г.")</f>
        <v>Остатки бюджетных средств на 18.12.2015г.</v>
      </c>
      <c r="B35" s="36">
        <v>3665612.7999999998</v>
      </c>
    </row>
  </sheetData>
  <pageMargins left="0.23622047244094491" right="0.17" top="0.74803149606299213" bottom="0.74803149606299213" header="0.31496062992125984" footer="0.31496062992125984"/>
  <pageSetup paperSize="9" scale="6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2015-12-21T02:50:50Z</dcterms:modified>
</cp:coreProperties>
</file>