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Учреждения!$36:$37</definedName>
    <definedName name="_xlnm.Print_Area" localSheetId="1">'Муниципальные районы'!$A$1:$P$27</definedName>
    <definedName name="_xlnm.Print_Area" localSheetId="0">Учреждения!$A$1:$E$70</definedName>
  </definedNames>
  <calcPr calcId="152511"/>
</workbook>
</file>

<file path=xl/calcChain.xml><?xml version="1.0" encoding="utf-8"?>
<calcChain xmlns="http://schemas.openxmlformats.org/spreadsheetml/2006/main">
  <c r="E8" i="1" l="1"/>
  <c r="E34" i="1"/>
  <c r="E9" i="1"/>
  <c r="E19" i="1"/>
  <c r="E13" i="1"/>
  <c r="E20" i="1"/>
  <c r="E12" i="1"/>
  <c r="E14" i="1"/>
  <c r="E15" i="1" l="1"/>
  <c r="E33" i="1"/>
  <c r="E10" i="1"/>
  <c r="E31" i="1"/>
  <c r="E30" i="1"/>
  <c r="E29" i="1"/>
  <c r="E28" i="1"/>
  <c r="E16" i="1" l="1"/>
  <c r="E27" i="1"/>
  <c r="E22" i="1" l="1"/>
  <c r="E21" i="1"/>
  <c r="E18" i="1"/>
  <c r="E17" i="1"/>
  <c r="E11" i="1" l="1"/>
  <c r="B25" i="2" l="1"/>
  <c r="A2" i="2" l="1"/>
  <c r="B2" i="2" s="1"/>
  <c r="C2" i="2" s="1"/>
  <c r="A26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<sst xmlns="http://schemas.openxmlformats.org/spreadsheetml/2006/main" count="109" uniqueCount="108">
  <si>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</si>
  <si>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</si>
  <si>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</si>
  <si>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</si>
  <si>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</si>
  <si>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</si>
  <si>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</si>
  <si>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</si>
  <si>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</si>
  <si>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</si>
  <si>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</si>
  <si>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</si>
  <si>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</si>
  <si>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</si>
  <si>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</si>
  <si>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</si>
  <si>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</si>
  <si>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</si>
  <si>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</si>
  <si>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</si>
  <si>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</si>
  <si>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</si>
  <si>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</si>
  <si>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</si>
  <si>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</si>
  <si>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</si>
  <si>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</si>
  <si>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</si>
  <si>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</si>
  <si>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</si>
  <si>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</si>
  <si>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</si>
  <si>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</si>
  <si>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</si>
  <si>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</si>
  <si>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</si>
  <si>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</si>
  <si>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</si>
  <si>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</si>
  <si>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осуществление государственных полномочий Камчатского края по присвоению спортивных разрядов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</si>
  <si>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</si>
  <si>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</si>
  <si>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</si>
  <si>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</si>
  <si>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государственной регистрации актов гражданского состояния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</si>
  <si>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</si>
  <si>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</si>
  <si>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</si>
  <si>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</si>
  <si>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</t>
  </si>
  <si>
    <t>Всего:</t>
  </si>
  <si>
    <t>31.12.2015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</si>
  <si>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</si>
  <si>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</si>
  <si>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</si>
  <si>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</si>
  <si>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</si>
  <si>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</si>
  <si>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</si>
  <si>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</si>
  <si>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</si>
  <si>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</si>
  <si>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</si>
  <si>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</si>
  <si>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</si>
  <si>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</si>
  <si>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</si>
  <si>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</si>
  <si>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</si>
  <si>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</si>
  <si>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</si>
  <si>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</si>
  <si>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</si>
  <si>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</si>
  <si>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</si>
  <si>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</si>
  <si>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</si>
  <si>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</si>
  <si>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</si>
  <si>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</si>
  <si>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</si>
  <si>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</si>
  <si>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</si>
  <si>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25.12.2015</t>
  </si>
  <si>
    <t>Единая субвенция бюджетам субъектов Российской Федерации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</si>
  <si>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</si>
  <si>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</si>
  <si>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>Субсидии бюджетам субъектов Российской Федерации на реализацию федеральных целевых программ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</si>
  <si>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</si>
  <si>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</si>
  <si>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Межбюджетные трансферты, передаваемые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</si>
  <si>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</si>
  <si>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Субсидии бюджетам субъектов Российской Федерации на возмещение части процентной ставки по долгосрочным, среднесрочным и краткосрочным кредитам, взятым малыми формами хозяйствования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</si>
  <si>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</si>
  <si>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</si>
  <si>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</si>
  <si>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 Российской Федерации</t>
  </si>
  <si>
    <t>Возврат бюджетного кредита предоставленного юридическим лицам</t>
  </si>
  <si>
    <t>Субвенции бюджетам субъектов Российской Федерации на осуществление отдельных полномочий в области водных отношений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</si>
  <si>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</si>
  <si>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</si>
  <si>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</si>
  <si>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Субсидии бюджетам субъектов Российской Федерации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</si>
  <si>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Субсидии бюджетам субъектов Российской Федерации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</si>
  <si>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Субсидии бюджетам субъектов Российской Федерации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</si>
  <si>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 xml:space="preserve">Субсидии бюджетам субъектов Российской Федерации на возмещение части процентной ставки по инвестиционным кредитам (займам) на строительство и реконструкцию объектов для молочного скотоводства </t>
  </si>
  <si>
    <t xml:space="preserve">Субсидии бюджетам субъектов Российской Федерации на возмещение части процентной ставки по краткосрочным кредитам (займам) на переработку продукции растениеводства и животноводства 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</si>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</sst>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topLeftCell="A28" zoomScaleNormal="100" zoomScaleSheetLayoutView="100" workbookViewId="0">
      <selection activeCell="E9" sqref="E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83</v>
      </c>
      <c r="G1" s="32" t="str">
        <f>TEXT(F1,"[$-FC19]ДД ММММ")</f>
        <v>25 декабря</v>
      </c>
      <c r="H1" s="32" t="str">
        <f>TEXT(F1,"[$-FC19]ДД.ММ.ГГГ \г")</f>
        <v>25.12.2015 г</v>
      </c>
    </row>
    <row r="2" spans="1:9" ht="15.6" x14ac:dyDescent="0.3">
      <c r="A2" s="45" t="str">
        <f>CONCATENATE("с ",G1," по ",G2,"ода")</f>
        <v>с 25 декабря по 31 декабря 2015 года</v>
      </c>
      <c r="B2" s="45"/>
      <c r="C2" s="45"/>
      <c r="D2" s="45"/>
      <c r="E2" s="45"/>
      <c r="F2" s="31" t="s">
        <v>51</v>
      </c>
      <c r="G2" s="32" t="str">
        <f>TEXT(F2,"[$-FC19]ДД ММММ ГГГ \г")</f>
        <v>31 декабря 2015 г</v>
      </c>
      <c r="H2" s="32" t="str">
        <f>TEXT(F2,"[$-FC19]ДД.ММ.ГГГ \г")</f>
        <v>31.12.2015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25.12.2015 г.</v>
      </c>
      <c r="B5" s="47"/>
      <c r="C5" s="47"/>
      <c r="D5" s="48"/>
      <c r="E5" s="8">
        <v>2705846.8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E34-E9</f>
        <v>1014641.5295899999</v>
      </c>
    </row>
    <row r="9" spans="1:9" x14ac:dyDescent="0.3">
      <c r="A9" s="57" t="s">
        <v>4</v>
      </c>
      <c r="B9" s="56"/>
      <c r="C9" s="56"/>
      <c r="D9" s="56"/>
      <c r="E9" s="14">
        <f>SUM(E10:E33)</f>
        <v>188270.8</v>
      </c>
    </row>
    <row r="10" spans="1:9" x14ac:dyDescent="0.3">
      <c r="A10" s="57" t="s">
        <v>84</v>
      </c>
      <c r="B10" s="56"/>
      <c r="C10" s="56"/>
      <c r="D10" s="56"/>
      <c r="E10" s="14">
        <f>2596.6+141.9+254.8</f>
        <v>2993.3</v>
      </c>
    </row>
    <row r="11" spans="1:9" ht="27.6" customHeight="1" x14ac:dyDescent="0.3">
      <c r="A11" s="57" t="s">
        <v>85</v>
      </c>
      <c r="B11" s="56"/>
      <c r="C11" s="56"/>
      <c r="D11" s="56"/>
      <c r="E11" s="14">
        <f>96.3</f>
        <v>96.3</v>
      </c>
    </row>
    <row r="12" spans="1:9" ht="43.2" customHeight="1" x14ac:dyDescent="0.3">
      <c r="A12" s="57" t="s">
        <v>86</v>
      </c>
      <c r="B12" s="56"/>
      <c r="C12" s="56"/>
      <c r="D12" s="56"/>
      <c r="E12" s="14">
        <f>158.3+6388.2+1706.6+2439.4+4670.5</f>
        <v>15363</v>
      </c>
    </row>
    <row r="13" spans="1:9" x14ac:dyDescent="0.3">
      <c r="A13" s="57" t="s">
        <v>87</v>
      </c>
      <c r="B13" s="56"/>
      <c r="C13" s="56"/>
      <c r="D13" s="56"/>
      <c r="E13" s="14">
        <f>12+336+20493.8+239.3</f>
        <v>21081.1</v>
      </c>
    </row>
    <row r="14" spans="1:9" ht="28.8" customHeight="1" x14ac:dyDescent="0.3">
      <c r="A14" s="57" t="s">
        <v>88</v>
      </c>
      <c r="B14" s="56"/>
      <c r="C14" s="56"/>
      <c r="D14" s="56"/>
      <c r="E14" s="14">
        <f>-4-33.5-6.1-2491.6-3.3-20.9-106.6-747</f>
        <v>-3413</v>
      </c>
    </row>
    <row r="15" spans="1:9" ht="29.4" customHeight="1" x14ac:dyDescent="0.3">
      <c r="A15" s="57" t="s">
        <v>89</v>
      </c>
      <c r="B15" s="56"/>
      <c r="C15" s="56"/>
      <c r="D15" s="56"/>
      <c r="E15" s="14">
        <f>2283.8+1391.6+379.7+2.2</f>
        <v>4057.2999999999997</v>
      </c>
    </row>
    <row r="16" spans="1:9" ht="30" customHeight="1" x14ac:dyDescent="0.3">
      <c r="A16" s="57" t="s">
        <v>90</v>
      </c>
      <c r="B16" s="56"/>
      <c r="C16" s="56"/>
      <c r="D16" s="56"/>
      <c r="E16" s="14">
        <f>374.4+288</f>
        <v>662.4</v>
      </c>
    </row>
    <row r="17" spans="1:5" ht="30" customHeight="1" x14ac:dyDescent="0.3">
      <c r="A17" s="57" t="s">
        <v>91</v>
      </c>
      <c r="B17" s="56"/>
      <c r="C17" s="56"/>
      <c r="D17" s="56"/>
      <c r="E17" s="14">
        <f>831.5</f>
        <v>831.5</v>
      </c>
    </row>
    <row r="18" spans="1:5" ht="31.8" customHeight="1" x14ac:dyDescent="0.3">
      <c r="A18" s="57" t="s">
        <v>92</v>
      </c>
      <c r="B18" s="56"/>
      <c r="C18" s="56"/>
      <c r="D18" s="56"/>
      <c r="E18" s="14">
        <f>12.9</f>
        <v>12.9</v>
      </c>
    </row>
    <row r="19" spans="1:5" ht="31.2" customHeight="1" x14ac:dyDescent="0.3">
      <c r="A19" s="57" t="s">
        <v>93</v>
      </c>
      <c r="B19" s="56"/>
      <c r="C19" s="56"/>
      <c r="D19" s="56"/>
      <c r="E19" s="14">
        <f>0.4+12.4</f>
        <v>12.8</v>
      </c>
    </row>
    <row r="20" spans="1:5" ht="34.799999999999997" customHeight="1" x14ac:dyDescent="0.3">
      <c r="A20" s="57" t="s">
        <v>94</v>
      </c>
      <c r="B20" s="56"/>
      <c r="C20" s="56"/>
      <c r="D20" s="56"/>
      <c r="E20" s="14">
        <f>13733.8+8085.7</f>
        <v>21819.5</v>
      </c>
    </row>
    <row r="21" spans="1:5" ht="29.4" customHeight="1" x14ac:dyDescent="0.3">
      <c r="A21" s="57" t="s">
        <v>95</v>
      </c>
      <c r="B21" s="56"/>
      <c r="C21" s="56"/>
      <c r="D21" s="56"/>
      <c r="E21" s="14">
        <f>270</f>
        <v>270</v>
      </c>
    </row>
    <row r="22" spans="1:5" ht="33.6" customHeight="1" x14ac:dyDescent="0.3">
      <c r="A22" s="57" t="s">
        <v>96</v>
      </c>
      <c r="B22" s="56"/>
      <c r="C22" s="56"/>
      <c r="D22" s="56"/>
      <c r="E22" s="14">
        <f>162.2</f>
        <v>162.19999999999999</v>
      </c>
    </row>
    <row r="23" spans="1:5" x14ac:dyDescent="0.3">
      <c r="A23" s="57" t="s">
        <v>97</v>
      </c>
      <c r="B23" s="56"/>
      <c r="C23" s="56"/>
      <c r="D23" s="56"/>
      <c r="E23" s="14">
        <v>104978.9</v>
      </c>
    </row>
    <row r="24" spans="1:5" ht="28.8" customHeight="1" x14ac:dyDescent="0.3">
      <c r="A24" s="57" t="s">
        <v>98</v>
      </c>
      <c r="B24" s="56"/>
      <c r="C24" s="56"/>
      <c r="D24" s="56"/>
      <c r="E24" s="14">
        <v>4602.3999999999996</v>
      </c>
    </row>
    <row r="25" spans="1:5" ht="36" customHeight="1" x14ac:dyDescent="0.3">
      <c r="A25" s="57" t="s">
        <v>99</v>
      </c>
      <c r="B25" s="56"/>
      <c r="C25" s="56"/>
      <c r="D25" s="56"/>
      <c r="E25" s="14">
        <v>0.4</v>
      </c>
    </row>
    <row r="26" spans="1:5" ht="45" customHeight="1" x14ac:dyDescent="0.3">
      <c r="A26" s="57" t="s">
        <v>100</v>
      </c>
      <c r="B26" s="56"/>
      <c r="C26" s="56"/>
      <c r="D26" s="56"/>
      <c r="E26" s="14">
        <v>4</v>
      </c>
    </row>
    <row r="27" spans="1:5" ht="43.8" customHeight="1" x14ac:dyDescent="0.3">
      <c r="A27" s="57" t="s">
        <v>101</v>
      </c>
      <c r="B27" s="56"/>
      <c r="C27" s="56"/>
      <c r="D27" s="56"/>
      <c r="E27" s="14">
        <f>13141.8</f>
        <v>13141.8</v>
      </c>
    </row>
    <row r="28" spans="1:5" ht="27" customHeight="1" x14ac:dyDescent="0.3">
      <c r="A28" s="57" t="s">
        <v>102</v>
      </c>
      <c r="B28" s="56"/>
      <c r="C28" s="56"/>
      <c r="D28" s="56"/>
      <c r="E28" s="14">
        <f>77.5</f>
        <v>77.5</v>
      </c>
    </row>
    <row r="29" spans="1:5" ht="43.8" customHeight="1" x14ac:dyDescent="0.3">
      <c r="A29" s="57" t="s">
        <v>103</v>
      </c>
      <c r="B29" s="56"/>
      <c r="C29" s="56"/>
      <c r="D29" s="56"/>
      <c r="E29" s="14">
        <f>70</f>
        <v>70</v>
      </c>
    </row>
    <row r="30" spans="1:5" ht="34.799999999999997" customHeight="1" x14ac:dyDescent="0.3">
      <c r="A30" s="57" t="s">
        <v>104</v>
      </c>
      <c r="B30" s="56"/>
      <c r="C30" s="56"/>
      <c r="D30" s="56"/>
      <c r="E30" s="14">
        <f>213.2</f>
        <v>213.2</v>
      </c>
    </row>
    <row r="31" spans="1:5" ht="31.8" customHeight="1" x14ac:dyDescent="0.3">
      <c r="A31" s="57" t="s">
        <v>105</v>
      </c>
      <c r="B31" s="56"/>
      <c r="C31" s="56"/>
      <c r="D31" s="56"/>
      <c r="E31" s="14">
        <f>282.9</f>
        <v>282.89999999999998</v>
      </c>
    </row>
    <row r="32" spans="1:5" ht="31.8" customHeight="1" x14ac:dyDescent="0.3">
      <c r="A32" s="57" t="s">
        <v>106</v>
      </c>
      <c r="B32" s="56"/>
      <c r="C32" s="56"/>
      <c r="D32" s="56"/>
      <c r="E32" s="14">
        <v>912.9</v>
      </c>
    </row>
    <row r="33" spans="1:5" ht="44.4" customHeight="1" x14ac:dyDescent="0.3">
      <c r="A33" s="57" t="s">
        <v>107</v>
      </c>
      <c r="B33" s="56"/>
      <c r="C33" s="56"/>
      <c r="D33" s="56"/>
      <c r="E33" s="14">
        <f>37.5</f>
        <v>37.5</v>
      </c>
    </row>
    <row r="34" spans="1:5" x14ac:dyDescent="0.3">
      <c r="A34" s="49" t="s">
        <v>5</v>
      </c>
      <c r="B34" s="50"/>
      <c r="C34" s="50"/>
      <c r="D34" s="50"/>
      <c r="E34" s="13">
        <f>'Муниципальные районы'!B26-Учреждения!E5+'Муниципальные районы'!B25</f>
        <v>1202912.32959</v>
      </c>
    </row>
    <row r="35" spans="1:5" x14ac:dyDescent="0.3">
      <c r="A35" s="15"/>
      <c r="B35" s="16"/>
      <c r="C35" s="16"/>
      <c r="D35" s="6"/>
      <c r="E35" s="17"/>
    </row>
    <row r="36" spans="1:5" x14ac:dyDescent="0.3">
      <c r="A36" s="51" t="s">
        <v>14</v>
      </c>
      <c r="B36" s="53" t="s">
        <v>6</v>
      </c>
      <c r="C36" s="54" t="s">
        <v>7</v>
      </c>
      <c r="D36" s="54"/>
      <c r="E36" s="54"/>
    </row>
    <row r="37" spans="1:5" ht="82.8" x14ac:dyDescent="0.3">
      <c r="A37" s="52"/>
      <c r="B37" s="53"/>
      <c r="C37" s="18" t="s">
        <v>8</v>
      </c>
      <c r="D37" s="18" t="s">
        <v>9</v>
      </c>
      <c r="E37" s="18" t="s">
        <v>10</v>
      </c>
    </row>
    <row r="38" spans="1:5" x14ac:dyDescent="0.3">
      <c r="A38" s="21" t="s">
        <v>52</v>
      </c>
      <c r="B38" s="19">
        <v>196.13694000000001</v>
      </c>
      <c r="C38" s="19"/>
      <c r="D38" s="19"/>
      <c r="E38" s="19"/>
    </row>
    <row r="39" spans="1:5" x14ac:dyDescent="0.3">
      <c r="A39" s="21" t="s">
        <v>53</v>
      </c>
      <c r="B39" s="19">
        <v>10959.362139999999</v>
      </c>
      <c r="C39" s="19"/>
      <c r="D39" s="19"/>
      <c r="E39" s="19"/>
    </row>
    <row r="40" spans="1:5" ht="27.6" x14ac:dyDescent="0.3">
      <c r="A40" s="21" t="s">
        <v>54</v>
      </c>
      <c r="B40" s="19">
        <v>-7448.9840000000004</v>
      </c>
      <c r="C40" s="19"/>
      <c r="D40" s="19"/>
      <c r="E40" s="19"/>
    </row>
    <row r="41" spans="1:5" x14ac:dyDescent="0.3">
      <c r="A41" s="21" t="s">
        <v>55</v>
      </c>
      <c r="B41" s="19">
        <v>18058.7808</v>
      </c>
      <c r="C41" s="19"/>
      <c r="D41" s="19"/>
      <c r="E41" s="19"/>
    </row>
    <row r="42" spans="1:5" ht="27.6" x14ac:dyDescent="0.3">
      <c r="A42" s="21" t="s">
        <v>56</v>
      </c>
      <c r="B42" s="19">
        <v>16054.801880000001</v>
      </c>
      <c r="C42" s="19"/>
      <c r="D42" s="19"/>
      <c r="E42" s="19"/>
    </row>
    <row r="43" spans="1:5" x14ac:dyDescent="0.3">
      <c r="A43" s="21" t="s">
        <v>57</v>
      </c>
      <c r="B43" s="19">
        <v>35262.708700000003</v>
      </c>
      <c r="C43" s="19"/>
      <c r="D43" s="19"/>
      <c r="E43" s="19"/>
    </row>
    <row r="44" spans="1:5" x14ac:dyDescent="0.3">
      <c r="A44" s="21" t="s">
        <v>58</v>
      </c>
      <c r="B44" s="19">
        <v>-195931.82978999999</v>
      </c>
      <c r="C44" s="19">
        <v>-332.41737000000001</v>
      </c>
      <c r="D44" s="19">
        <v>-42.759810000000002</v>
      </c>
      <c r="E44" s="19">
        <v>-1900.009</v>
      </c>
    </row>
    <row r="45" spans="1:5" x14ac:dyDescent="0.3">
      <c r="A45" s="21" t="s">
        <v>59</v>
      </c>
      <c r="B45" s="19">
        <v>-10055.10742</v>
      </c>
      <c r="C45" s="19">
        <v>-32.220739999999999</v>
      </c>
      <c r="D45" s="19">
        <v>-706.00669000000005</v>
      </c>
      <c r="E45" s="19">
        <v>-221.52713</v>
      </c>
    </row>
    <row r="46" spans="1:5" x14ac:dyDescent="0.3">
      <c r="A46" s="21" t="s">
        <v>60</v>
      </c>
      <c r="B46" s="19">
        <v>22253.097730000001</v>
      </c>
      <c r="C46" s="19">
        <v>-2.827</v>
      </c>
      <c r="D46" s="19">
        <v>-822.58754999999996</v>
      </c>
      <c r="E46" s="19">
        <v>14855.346009999999</v>
      </c>
    </row>
    <row r="47" spans="1:5" x14ac:dyDescent="0.3">
      <c r="A47" s="21" t="s">
        <v>61</v>
      </c>
      <c r="B47" s="19">
        <v>-17888.676100000001</v>
      </c>
      <c r="C47" s="19"/>
      <c r="D47" s="19">
        <v>-53.641379999999998</v>
      </c>
      <c r="E47" s="19">
        <v>-650.60185000000001</v>
      </c>
    </row>
    <row r="48" spans="1:5" x14ac:dyDescent="0.3">
      <c r="A48" s="21" t="s">
        <v>62</v>
      </c>
      <c r="B48" s="19">
        <v>257.45021000000003</v>
      </c>
      <c r="C48" s="19"/>
      <c r="D48" s="19"/>
      <c r="E48" s="19"/>
    </row>
    <row r="49" spans="1:5" ht="27.6" x14ac:dyDescent="0.3">
      <c r="A49" s="21" t="s">
        <v>63</v>
      </c>
      <c r="B49" s="19">
        <v>26678.368549999999</v>
      </c>
      <c r="C49" s="19"/>
      <c r="D49" s="19"/>
      <c r="E49" s="19"/>
    </row>
    <row r="50" spans="1:5" x14ac:dyDescent="0.3">
      <c r="A50" s="21" t="s">
        <v>64</v>
      </c>
      <c r="B50" s="19">
        <v>-10.15802</v>
      </c>
      <c r="C50" s="19"/>
      <c r="D50" s="19"/>
      <c r="E50" s="19"/>
    </row>
    <row r="51" spans="1:5" x14ac:dyDescent="0.3">
      <c r="A51" s="21" t="s">
        <v>65</v>
      </c>
      <c r="B51" s="19">
        <v>28820.359199999999</v>
      </c>
      <c r="C51" s="19">
        <v>-8.8999999999999995E-4</v>
      </c>
      <c r="D51" s="19"/>
      <c r="E51" s="19"/>
    </row>
    <row r="52" spans="1:5" x14ac:dyDescent="0.3">
      <c r="A52" s="21" t="s">
        <v>66</v>
      </c>
      <c r="B52" s="19">
        <v>90.739490000000004</v>
      </c>
      <c r="C52" s="19"/>
      <c r="D52" s="19"/>
      <c r="E52" s="19"/>
    </row>
    <row r="53" spans="1:5" ht="27.6" x14ac:dyDescent="0.3">
      <c r="A53" s="21" t="s">
        <v>67</v>
      </c>
      <c r="B53" s="19">
        <v>-1375.5418</v>
      </c>
      <c r="C53" s="19"/>
      <c r="D53" s="19">
        <v>-48.033830000000002</v>
      </c>
      <c r="E53" s="19">
        <v>-259.23691000000002</v>
      </c>
    </row>
    <row r="54" spans="1:5" x14ac:dyDescent="0.3">
      <c r="A54" s="21" t="s">
        <v>68</v>
      </c>
      <c r="B54" s="19">
        <v>507.53017999999997</v>
      </c>
      <c r="C54" s="19"/>
      <c r="D54" s="19"/>
      <c r="E54" s="19"/>
    </row>
    <row r="55" spans="1:5" x14ac:dyDescent="0.3">
      <c r="A55" s="21" t="s">
        <v>69</v>
      </c>
      <c r="B55" s="19">
        <v>142411.05027000001</v>
      </c>
      <c r="C55" s="19"/>
      <c r="D55" s="19">
        <v>1060</v>
      </c>
      <c r="E55" s="19"/>
    </row>
    <row r="56" spans="1:5" x14ac:dyDescent="0.3">
      <c r="A56" s="21" t="s">
        <v>70</v>
      </c>
      <c r="B56" s="19">
        <v>-106.05613</v>
      </c>
      <c r="C56" s="19"/>
      <c r="D56" s="19">
        <v>-4.6375500000000001</v>
      </c>
      <c r="E56" s="19"/>
    </row>
    <row r="57" spans="1:5" x14ac:dyDescent="0.3">
      <c r="A57" s="21" t="s">
        <v>71</v>
      </c>
      <c r="B57" s="19">
        <v>-57.554349999999999</v>
      </c>
      <c r="C57" s="19"/>
      <c r="D57" s="19"/>
      <c r="E57" s="19"/>
    </row>
    <row r="58" spans="1:5" x14ac:dyDescent="0.3">
      <c r="A58" s="21" t="s">
        <v>72</v>
      </c>
      <c r="B58" s="19">
        <v>-36.156880000000001</v>
      </c>
      <c r="C58" s="19">
        <v>-1.9000000000000001E-4</v>
      </c>
      <c r="D58" s="19"/>
      <c r="E58" s="19"/>
    </row>
    <row r="59" spans="1:5" x14ac:dyDescent="0.3">
      <c r="A59" s="21" t="s">
        <v>73</v>
      </c>
      <c r="B59" s="19">
        <v>4.0000000000000002E-4</v>
      </c>
      <c r="C59" s="19"/>
      <c r="D59" s="19"/>
      <c r="E59" s="19"/>
    </row>
    <row r="60" spans="1:5" ht="27.6" x14ac:dyDescent="0.3">
      <c r="A60" s="21" t="s">
        <v>74</v>
      </c>
      <c r="B60" s="19">
        <v>330.32100000000003</v>
      </c>
      <c r="C60" s="19"/>
      <c r="D60" s="19"/>
      <c r="E60" s="19"/>
    </row>
    <row r="61" spans="1:5" x14ac:dyDescent="0.3">
      <c r="A61" s="21" t="s">
        <v>75</v>
      </c>
      <c r="B61" s="19">
        <v>0.3</v>
      </c>
      <c r="C61" s="19"/>
      <c r="D61" s="19"/>
      <c r="E61" s="19"/>
    </row>
    <row r="62" spans="1:5" x14ac:dyDescent="0.3">
      <c r="A62" s="21" t="s">
        <v>76</v>
      </c>
      <c r="B62" s="19">
        <v>812.78300000000002</v>
      </c>
      <c r="C62" s="19"/>
      <c r="D62" s="19"/>
      <c r="E62" s="19"/>
    </row>
    <row r="63" spans="1:5" x14ac:dyDescent="0.3">
      <c r="A63" s="21" t="s">
        <v>77</v>
      </c>
      <c r="B63" s="19">
        <v>-768.59181000000001</v>
      </c>
      <c r="C63" s="19"/>
      <c r="D63" s="19"/>
      <c r="E63" s="19"/>
    </row>
    <row r="64" spans="1:5" x14ac:dyDescent="0.3">
      <c r="A64" s="21" t="s">
        <v>78</v>
      </c>
      <c r="B64" s="19">
        <v>252.95432</v>
      </c>
      <c r="C64" s="19"/>
      <c r="D64" s="19">
        <v>241.13882000000001</v>
      </c>
      <c r="E64" s="19"/>
    </row>
    <row r="65" spans="1:5" x14ac:dyDescent="0.3">
      <c r="A65" s="21" t="s">
        <v>79</v>
      </c>
      <c r="B65" s="19">
        <v>0.81554000000000004</v>
      </c>
      <c r="C65" s="19"/>
      <c r="D65" s="19"/>
      <c r="E65" s="19"/>
    </row>
    <row r="66" spans="1:5" x14ac:dyDescent="0.3">
      <c r="A66" s="21" t="s">
        <v>80</v>
      </c>
      <c r="B66" s="19">
        <v>77.695760000000007</v>
      </c>
      <c r="C66" s="19"/>
      <c r="D66" s="19">
        <v>27.041979999999999</v>
      </c>
      <c r="E66" s="19"/>
    </row>
    <row r="67" spans="1:5" x14ac:dyDescent="0.3">
      <c r="A67" s="21" t="s">
        <v>81</v>
      </c>
      <c r="B67" s="19">
        <v>64.680000000000007</v>
      </c>
      <c r="C67" s="19"/>
      <c r="D67" s="19"/>
      <c r="E67" s="19"/>
    </row>
    <row r="68" spans="1:5" x14ac:dyDescent="0.3">
      <c r="A68" s="23" t="s">
        <v>82</v>
      </c>
      <c r="B68" s="20">
        <v>69411.279810000007</v>
      </c>
      <c r="C68" s="20">
        <v>-367.46618999999998</v>
      </c>
      <c r="D68" s="20">
        <v>-349.48601000000002</v>
      </c>
      <c r="E68" s="20">
        <v>11823.97112</v>
      </c>
    </row>
  </sheetData>
  <mergeCells count="34">
    <mergeCell ref="A31:D31"/>
    <mergeCell ref="A32:D32"/>
    <mergeCell ref="A33:D33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4:D34"/>
    <mergeCell ref="A36:A37"/>
    <mergeCell ref="B36:B37"/>
    <mergeCell ref="C36:E3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35" bottom="0.42" header="0.31496062992125984" footer="0.17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view="pageBreakPreview" topLeftCell="B1" zoomScaleNormal="100" zoomScaleSheetLayoutView="100" workbookViewId="0">
      <selection activeCell="B27" sqref="B27"/>
    </sheetView>
  </sheetViews>
  <sheetFormatPr defaultRowHeight="14.4" x14ac:dyDescent="0.3"/>
  <cols>
    <col min="1" max="1" width="38.33203125" customWidth="1"/>
    <col min="2" max="2" width="13.109375" customWidth="1"/>
    <col min="3" max="3" width="13.21875" customWidth="1"/>
    <col min="4" max="4" width="13.44140625" customWidth="1"/>
    <col min="5" max="5" width="14.33203125" customWidth="1"/>
    <col min="6" max="6" width="14.44140625" customWidth="1"/>
    <col min="7" max="7" width="14" customWidth="1"/>
    <col min="8" max="8" width="13.88671875" customWidth="1"/>
    <col min="9" max="9" width="13.109375" customWidth="1"/>
    <col min="10" max="10" width="12.6640625" customWidth="1"/>
    <col min="11" max="11" width="11" customWidth="1"/>
    <col min="12" max="12" width="13.77734375" customWidth="1"/>
    <col min="13" max="13" width="14.33203125" customWidth="1"/>
    <col min="14" max="14" width="14" customWidth="1"/>
    <col min="15" max="15" width="13.77734375" customWidth="1"/>
  </cols>
  <sheetData>
    <row r="1" spans="1:20" s="29" customFormat="1" ht="15.6" x14ac:dyDescent="0.3">
      <c r="A1" s="43" t="s">
        <v>51</v>
      </c>
      <c r="C1" s="30" t="s">
        <v>13</v>
      </c>
    </row>
    <row r="2" spans="1:20" x14ac:dyDescent="0.3">
      <c r="A2" s="38" t="str">
        <f>TEXT(EndData2,"[$-FC19]ДД.ММ.ГГГ")</f>
        <v>31.12.2015</v>
      </c>
      <c r="B2" s="38">
        <f>A2+1</f>
        <v>42370</v>
      </c>
      <c r="C2" s="44" t="str">
        <f>TEXT(B2,"[$-FC19]ДД.ММ.ГГГ")</f>
        <v>01.01.2016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>
        <v>13699.143599999999</v>
      </c>
      <c r="D4" s="40">
        <v>3000</v>
      </c>
      <c r="E4" s="40">
        <v>1500</v>
      </c>
      <c r="F4" s="40">
        <v>5071.5081700000001</v>
      </c>
      <c r="G4" s="40">
        <v>2300</v>
      </c>
      <c r="H4" s="40"/>
      <c r="I4" s="40"/>
      <c r="J4" s="40"/>
      <c r="K4" s="40"/>
      <c r="L4" s="40">
        <v>9190</v>
      </c>
      <c r="M4" s="40">
        <v>5810</v>
      </c>
      <c r="N4" s="40">
        <v>9065.7999999999993</v>
      </c>
      <c r="O4" s="40"/>
      <c r="P4" s="26">
        <v>49636.45177</v>
      </c>
      <c r="Q4" s="27"/>
      <c r="R4" s="27"/>
      <c r="S4" s="27"/>
      <c r="T4" s="27"/>
    </row>
    <row r="5" spans="1:20" ht="93" x14ac:dyDescent="0.3">
      <c r="A5" s="25" t="s">
        <v>32</v>
      </c>
      <c r="B5" s="40">
        <v>-8209.1775099999995</v>
      </c>
      <c r="C5" s="40"/>
      <c r="D5" s="40"/>
      <c r="E5" s="40"/>
      <c r="F5" s="40"/>
      <c r="G5" s="40">
        <v>-13.08</v>
      </c>
      <c r="H5" s="40"/>
      <c r="I5" s="40"/>
      <c r="J5" s="40">
        <v>-4.335</v>
      </c>
      <c r="K5" s="40"/>
      <c r="L5" s="40"/>
      <c r="M5" s="40"/>
      <c r="N5" s="40">
        <v>-152.768</v>
      </c>
      <c r="O5" s="40"/>
      <c r="P5" s="26">
        <v>-8379.3605100000004</v>
      </c>
      <c r="Q5" s="27"/>
      <c r="R5" s="27"/>
      <c r="S5" s="27"/>
      <c r="T5" s="27"/>
    </row>
    <row r="6" spans="1:20" ht="66.599999999999994" x14ac:dyDescent="0.3">
      <c r="A6" s="25" t="s">
        <v>33</v>
      </c>
      <c r="B6" s="40">
        <v>29728.71488</v>
      </c>
      <c r="C6" s="40"/>
      <c r="D6" s="40"/>
      <c r="E6" s="40"/>
      <c r="F6" s="40"/>
      <c r="G6" s="40"/>
      <c r="H6" s="40"/>
      <c r="I6" s="40">
        <v>-3450.5416599999999</v>
      </c>
      <c r="J6" s="40">
        <v>-18.75526</v>
      </c>
      <c r="K6" s="40">
        <v>-2200</v>
      </c>
      <c r="L6" s="40"/>
      <c r="M6" s="40"/>
      <c r="N6" s="40"/>
      <c r="O6" s="40"/>
      <c r="P6" s="26">
        <v>24059.417959999999</v>
      </c>
      <c r="Q6" s="27"/>
      <c r="R6" s="27"/>
      <c r="S6" s="27"/>
      <c r="T6" s="27"/>
    </row>
    <row r="7" spans="1:20" ht="53.4" x14ac:dyDescent="0.3">
      <c r="A7" s="25" t="s">
        <v>34</v>
      </c>
      <c r="B7" s="40">
        <v>-223.96153000000001</v>
      </c>
      <c r="C7" s="40">
        <v>-374.77951999999999</v>
      </c>
      <c r="D7" s="40"/>
      <c r="E7" s="40"/>
      <c r="F7" s="40"/>
      <c r="G7" s="40"/>
      <c r="H7" s="40"/>
      <c r="I7" s="40"/>
      <c r="J7" s="40"/>
      <c r="K7" s="40">
        <v>-6.6000000000000003E-2</v>
      </c>
      <c r="L7" s="40"/>
      <c r="M7" s="40"/>
      <c r="N7" s="40"/>
      <c r="O7" s="40"/>
      <c r="P7" s="26">
        <v>-598.80705</v>
      </c>
      <c r="Q7" s="27"/>
      <c r="R7" s="27"/>
      <c r="S7" s="27"/>
      <c r="T7" s="27"/>
    </row>
    <row r="8" spans="1:20" ht="66.599999999999994" x14ac:dyDescent="0.3">
      <c r="A8" s="25" t="s">
        <v>35</v>
      </c>
      <c r="B8" s="40">
        <v>-106.48099999999999</v>
      </c>
      <c r="C8" s="40">
        <v>-114.38505000000001</v>
      </c>
      <c r="D8" s="40"/>
      <c r="E8" s="40"/>
      <c r="F8" s="40"/>
      <c r="G8" s="40"/>
      <c r="H8" s="40"/>
      <c r="I8" s="40">
        <v>-83.774000000000001</v>
      </c>
      <c r="J8" s="40"/>
      <c r="K8" s="40"/>
      <c r="L8" s="40"/>
      <c r="M8" s="40"/>
      <c r="N8" s="40"/>
      <c r="O8" s="40"/>
      <c r="P8" s="26">
        <v>-304.64004999999997</v>
      </c>
      <c r="Q8" s="27"/>
      <c r="R8" s="27"/>
      <c r="S8" s="27"/>
      <c r="T8" s="27"/>
    </row>
    <row r="9" spans="1:20" ht="93" x14ac:dyDescent="0.3">
      <c r="A9" s="25" t="s">
        <v>36</v>
      </c>
      <c r="B9" s="40"/>
      <c r="C9" s="40">
        <v>-185.3058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26">
        <v>-185.3058</v>
      </c>
      <c r="Q9" s="27"/>
      <c r="R9" s="27"/>
      <c r="S9" s="27"/>
      <c r="T9" s="27"/>
    </row>
    <row r="10" spans="1:20" ht="93" x14ac:dyDescent="0.3">
      <c r="A10" s="25" t="s">
        <v>37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>
        <v>-450.98784000000001</v>
      </c>
      <c r="N10" s="40">
        <v>-1336.9487099999999</v>
      </c>
      <c r="O10" s="40"/>
      <c r="P10" s="26">
        <v>-1787.9365499999999</v>
      </c>
      <c r="Q10" s="27"/>
      <c r="R10" s="27"/>
      <c r="S10" s="27"/>
      <c r="T10" s="27"/>
    </row>
    <row r="11" spans="1:20" ht="119.4" x14ac:dyDescent="0.3">
      <c r="A11" s="25" t="s">
        <v>38</v>
      </c>
      <c r="B11" s="40">
        <v>-0.28743000000000002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6">
        <v>-0.28743000000000002</v>
      </c>
      <c r="Q11" s="27"/>
      <c r="R11" s="27"/>
      <c r="S11" s="27"/>
      <c r="T11" s="27"/>
    </row>
    <row r="12" spans="1:20" ht="40.200000000000003" x14ac:dyDescent="0.3">
      <c r="A12" s="25" t="s">
        <v>39</v>
      </c>
      <c r="B12" s="40"/>
      <c r="C12" s="40"/>
      <c r="D12" s="40"/>
      <c r="E12" s="40"/>
      <c r="F12" s="40"/>
      <c r="G12" s="40"/>
      <c r="H12" s="40"/>
      <c r="I12" s="40"/>
      <c r="J12" s="40">
        <v>-12.1</v>
      </c>
      <c r="K12" s="40"/>
      <c r="L12" s="40"/>
      <c r="M12" s="40"/>
      <c r="N12" s="40"/>
      <c r="O12" s="40"/>
      <c r="P12" s="26">
        <v>-12.1</v>
      </c>
      <c r="Q12" s="27"/>
      <c r="R12" s="27"/>
      <c r="S12" s="27"/>
      <c r="T12" s="27"/>
    </row>
    <row r="13" spans="1:20" ht="106.2" x14ac:dyDescent="0.3">
      <c r="A13" s="25" t="s">
        <v>40</v>
      </c>
      <c r="B13" s="40"/>
      <c r="C13" s="40"/>
      <c r="D13" s="40"/>
      <c r="E13" s="40">
        <v>-323.79077999999998</v>
      </c>
      <c r="F13" s="40"/>
      <c r="G13" s="40"/>
      <c r="H13" s="40"/>
      <c r="I13" s="40"/>
      <c r="J13" s="40">
        <v>-343.24858</v>
      </c>
      <c r="K13" s="40">
        <v>-24.62012</v>
      </c>
      <c r="L13" s="40">
        <v>-3.3359100000000002</v>
      </c>
      <c r="M13" s="40">
        <v>-431.06621000000001</v>
      </c>
      <c r="N13" s="40"/>
      <c r="O13" s="40"/>
      <c r="P13" s="26">
        <v>-1126.0616</v>
      </c>
      <c r="Q13" s="27"/>
      <c r="R13" s="27"/>
      <c r="S13" s="27"/>
      <c r="T13" s="27"/>
    </row>
    <row r="14" spans="1:20" ht="79.8" x14ac:dyDescent="0.3">
      <c r="A14" s="25" t="s">
        <v>41</v>
      </c>
      <c r="B14" s="40">
        <v>-7394.00576</v>
      </c>
      <c r="C14" s="40">
        <v>-2575.8668499999999</v>
      </c>
      <c r="D14" s="40"/>
      <c r="E14" s="40"/>
      <c r="F14" s="40">
        <v>-32.700000000000003</v>
      </c>
      <c r="G14" s="40"/>
      <c r="H14" s="40"/>
      <c r="I14" s="40"/>
      <c r="J14" s="40"/>
      <c r="K14" s="40"/>
      <c r="L14" s="40"/>
      <c r="M14" s="40"/>
      <c r="N14" s="40"/>
      <c r="O14" s="40"/>
      <c r="P14" s="26">
        <v>-10002.572609999999</v>
      </c>
      <c r="Q14" s="27"/>
      <c r="R14" s="27"/>
      <c r="S14" s="27"/>
      <c r="T14" s="27"/>
    </row>
    <row r="15" spans="1:20" ht="119.4" x14ac:dyDescent="0.3">
      <c r="A15" s="25" t="s">
        <v>42</v>
      </c>
      <c r="B15" s="40">
        <v>-1311.7905800000001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6">
        <v>-1311.7905800000001</v>
      </c>
      <c r="Q15" s="27"/>
      <c r="R15" s="27"/>
      <c r="S15" s="27"/>
      <c r="T15" s="27"/>
    </row>
    <row r="16" spans="1:20" ht="79.8" x14ac:dyDescent="0.3">
      <c r="A16" s="25" t="s">
        <v>43</v>
      </c>
      <c r="B16" s="40"/>
      <c r="C16" s="40"/>
      <c r="D16" s="40"/>
      <c r="E16" s="40">
        <v>-181.94242</v>
      </c>
      <c r="F16" s="40"/>
      <c r="G16" s="40"/>
      <c r="H16" s="40">
        <v>-2.1531199999999999</v>
      </c>
      <c r="I16" s="40"/>
      <c r="J16" s="40">
        <v>-14.94233</v>
      </c>
      <c r="K16" s="40"/>
      <c r="L16" s="40"/>
      <c r="M16" s="40">
        <v>-96.575450000000004</v>
      </c>
      <c r="N16" s="40"/>
      <c r="O16" s="40"/>
      <c r="P16" s="26">
        <v>-295.61331999999999</v>
      </c>
      <c r="Q16" s="27"/>
      <c r="R16" s="27"/>
      <c r="S16" s="27"/>
      <c r="T16" s="27"/>
    </row>
    <row r="17" spans="1:20" ht="53.4" x14ac:dyDescent="0.3">
      <c r="A17" s="25" t="s">
        <v>44</v>
      </c>
      <c r="B17" s="40"/>
      <c r="C17" s="40"/>
      <c r="D17" s="40"/>
      <c r="E17" s="40"/>
      <c r="F17" s="40"/>
      <c r="G17" s="40"/>
      <c r="H17" s="40">
        <v>-0.23845</v>
      </c>
      <c r="I17" s="40"/>
      <c r="J17" s="40"/>
      <c r="K17" s="40">
        <v>-0.46833000000000002</v>
      </c>
      <c r="L17" s="40"/>
      <c r="M17" s="40"/>
      <c r="N17" s="40"/>
      <c r="O17" s="40"/>
      <c r="P17" s="26">
        <v>-0.70677999999999996</v>
      </c>
      <c r="Q17" s="27"/>
      <c r="R17" s="27"/>
      <c r="S17" s="27"/>
      <c r="T17" s="27"/>
    </row>
    <row r="18" spans="1:20" ht="53.4" x14ac:dyDescent="0.3">
      <c r="A18" s="25" t="s">
        <v>45</v>
      </c>
      <c r="B18" s="40"/>
      <c r="C18" s="40"/>
      <c r="D18" s="40"/>
      <c r="E18" s="40"/>
      <c r="F18" s="40">
        <v>-425.98842000000002</v>
      </c>
      <c r="G18" s="40"/>
      <c r="H18" s="40"/>
      <c r="I18" s="40"/>
      <c r="J18" s="40"/>
      <c r="K18" s="40"/>
      <c r="L18" s="40"/>
      <c r="M18" s="40"/>
      <c r="N18" s="40"/>
      <c r="O18" s="40"/>
      <c r="P18" s="26">
        <v>-425.98842000000002</v>
      </c>
      <c r="Q18" s="27"/>
      <c r="R18" s="27"/>
      <c r="S18" s="27"/>
      <c r="T18" s="27"/>
    </row>
    <row r="19" spans="1:20" ht="93" x14ac:dyDescent="0.3">
      <c r="A19" s="25" t="s">
        <v>46</v>
      </c>
      <c r="B19" s="40">
        <v>-2187.46587</v>
      </c>
      <c r="C19" s="40">
        <v>-430.7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6">
        <v>-2618.1658699999998</v>
      </c>
      <c r="Q19" s="27"/>
      <c r="R19" s="27"/>
      <c r="S19" s="27"/>
      <c r="T19" s="27"/>
    </row>
    <row r="20" spans="1:20" ht="40.200000000000003" x14ac:dyDescent="0.3">
      <c r="A20" s="25" t="s">
        <v>47</v>
      </c>
      <c r="B20" s="40"/>
      <c r="C20" s="40"/>
      <c r="D20" s="40">
        <v>-146.69220999999999</v>
      </c>
      <c r="E20" s="40">
        <v>-54.25591</v>
      </c>
      <c r="F20" s="40"/>
      <c r="G20" s="40"/>
      <c r="H20" s="40"/>
      <c r="I20" s="40"/>
      <c r="J20" s="40"/>
      <c r="K20" s="40"/>
      <c r="L20" s="40"/>
      <c r="M20" s="40"/>
      <c r="N20" s="40">
        <v>-66.93526</v>
      </c>
      <c r="O20" s="40"/>
      <c r="P20" s="26">
        <v>-267.88337999999999</v>
      </c>
      <c r="Q20" s="27"/>
      <c r="R20" s="27"/>
      <c r="S20" s="27"/>
      <c r="T20" s="27"/>
    </row>
    <row r="21" spans="1:20" ht="40.200000000000003" x14ac:dyDescent="0.3">
      <c r="A21" s="25" t="s">
        <v>48</v>
      </c>
      <c r="B21" s="40"/>
      <c r="C21" s="40">
        <v>46.392960000000002</v>
      </c>
      <c r="D21" s="40"/>
      <c r="E21" s="40"/>
      <c r="F21" s="40"/>
      <c r="G21" s="40">
        <v>-23.196480000000001</v>
      </c>
      <c r="H21" s="40"/>
      <c r="I21" s="40"/>
      <c r="J21" s="40"/>
      <c r="K21" s="40"/>
      <c r="L21" s="40"/>
      <c r="M21" s="40">
        <v>-23.196480000000001</v>
      </c>
      <c r="N21" s="40"/>
      <c r="O21" s="40"/>
      <c r="P21" s="26"/>
      <c r="Q21" s="27"/>
      <c r="R21" s="27"/>
      <c r="S21" s="27"/>
      <c r="T21" s="27"/>
    </row>
    <row r="22" spans="1:20" ht="93" x14ac:dyDescent="0.3">
      <c r="A22" s="25" t="s">
        <v>49</v>
      </c>
      <c r="B22" s="40"/>
      <c r="C22" s="40"/>
      <c r="D22" s="40"/>
      <c r="E22" s="40"/>
      <c r="F22" s="40"/>
      <c r="G22" s="40"/>
      <c r="H22" s="40"/>
      <c r="I22" s="40"/>
      <c r="J22" s="40"/>
      <c r="K22" s="40">
        <v>-4.0999999999999996</v>
      </c>
      <c r="L22" s="40"/>
      <c r="M22" s="40"/>
      <c r="N22" s="40"/>
      <c r="O22" s="40"/>
      <c r="P22" s="26">
        <v>-4.0999999999999996</v>
      </c>
      <c r="Q22" s="27"/>
      <c r="R22" s="27"/>
      <c r="S22" s="27"/>
      <c r="T22" s="27"/>
    </row>
    <row r="23" spans="1:20" x14ac:dyDescent="0.3">
      <c r="A23" s="33" t="s">
        <v>50</v>
      </c>
      <c r="B23" s="41">
        <v>10295.5452</v>
      </c>
      <c r="C23" s="41">
        <v>10064.49934</v>
      </c>
      <c r="D23" s="41">
        <v>2853.3077899999998</v>
      </c>
      <c r="E23" s="41">
        <v>940.01089000000002</v>
      </c>
      <c r="F23" s="41">
        <v>4612.8197499999997</v>
      </c>
      <c r="G23" s="41">
        <v>2263.72352</v>
      </c>
      <c r="H23" s="41">
        <v>-2.3915700000000002</v>
      </c>
      <c r="I23" s="41">
        <v>-3534.3156600000002</v>
      </c>
      <c r="J23" s="41">
        <v>-393.38117</v>
      </c>
      <c r="K23" s="41">
        <v>-2229.2544499999999</v>
      </c>
      <c r="L23" s="41">
        <v>9186.6640900000002</v>
      </c>
      <c r="M23" s="41">
        <v>4808.1740200000004</v>
      </c>
      <c r="N23" s="41">
        <v>7509.1480300000003</v>
      </c>
      <c r="O23" s="41"/>
      <c r="P23" s="26">
        <v>46374.549780000001</v>
      </c>
      <c r="Q23" s="34"/>
      <c r="R23" s="34"/>
      <c r="S23" s="34"/>
      <c r="T23" s="34"/>
    </row>
    <row r="25" spans="1:20" x14ac:dyDescent="0.3">
      <c r="A25" s="37" t="s">
        <v>30</v>
      </c>
      <c r="B25" s="36">
        <f>P23+Учреждения!B68</f>
        <v>115785.82959000001</v>
      </c>
    </row>
    <row r="26" spans="1:20" ht="32.25" customHeight="1" x14ac:dyDescent="0.3">
      <c r="A26" s="37" t="str">
        <f>CONCATENATE("Остатки бюджетных средств на ",C2,"г.")</f>
        <v>Остатки бюджетных средств на 01.01.2016г.</v>
      </c>
      <c r="B26" s="36">
        <v>3792973.3</v>
      </c>
    </row>
  </sheetData>
  <pageMargins left="0.23622047244094491" right="0.23622047244094491" top="0.17" bottom="0.44" header="0.17" footer="0.17"/>
  <pageSetup paperSize="9" scale="6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2016-01-12T22:15:47Z</dcterms:modified>
</cp:coreProperties>
</file>