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Учреждения!$23:$24</definedName>
    <definedName name="_xlnm.Print_Area" localSheetId="1">'Муниципальные районы'!$A$1:$P$31</definedName>
    <definedName name="_xlnm.Print_Area" localSheetId="0">Учреждения!$A$1:$E$60</definedName>
  </definedNames>
  <calcPr calcId="152511" refMode="R1C1"/>
</workbook>
</file>

<file path=xl/calcChain.xml><?xml version="1.0" encoding="utf-8"?>
<calcChain xmlns="http://schemas.openxmlformats.org/spreadsheetml/2006/main">
  <c r="E21" i="1" l="1"/>
  <c r="E8" i="1" s="1"/>
  <c r="E9" i="1"/>
  <c r="E17" i="1"/>
  <c r="E16" i="1"/>
  <c r="E20" i="1"/>
  <c r="E12" i="1"/>
  <c r="E18" i="1"/>
  <c r="E13" i="1"/>
  <c r="E19" i="1"/>
  <c r="E11" i="1" l="1"/>
  <c r="E15" i="1"/>
  <c r="E14" i="1"/>
  <c r="E10" i="1"/>
  <c r="B29" i="2" l="1"/>
  <c r="A2" i="2" l="1"/>
  <c r="B2" i="2" s="1"/>
  <c r="C2" i="2" s="1"/>
  <c r="A30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<sst xmlns="http://schemas.openxmlformats.org/spreadsheetml/2006/main" count="103" uniqueCount="102">
  <si>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</si>
  <si>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</si>
  <si>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</si>
  <si>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</si>
  <si>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</si>
  <si>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</si>
  <si>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</si>
  <si>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</si>
  <si>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</si>
  <si>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</si>
  <si>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</si>
  <si>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</si>
  <si>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</si>
  <si>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</si>
  <si>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</si>
  <si>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</si>
  <si>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</si>
  <si>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</si>
  <si>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</si>
  <si>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</si>
  <si>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</si>
  <si>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</si>
  <si>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</si>
  <si>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</si>
  <si>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</si>
  <si>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</si>
  <si>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</si>
  <si>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</si>
  <si>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</si>
  <si>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</si>
  <si>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</si>
  <si>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</si>
  <si>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</si>
  <si>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</si>
  <si>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</si>
  <si>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</si>
  <si>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</si>
  <si>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</si>
  <si>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</si>
  <si>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</si>
  <si>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</si>
  <si>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</si>
  <si>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</si>
  <si>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</si>
  <si>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</si>
  <si>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</si>
  <si>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</si>
  <si>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</si>
  <si>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</si>
  <si>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</si>
  <si>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</si>
  <si>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</si>
  <si>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</si>
  <si>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</si>
  <si>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Всего:</t>
  </si>
  <si>
    <t>04.02.2016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</si>
  <si>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</si>
  <si>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</si>
  <si>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</si>
  <si>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</si>
  <si>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</si>
  <si>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</si>
  <si>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</si>
  <si>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</si>
  <si>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</si>
  <si>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</si>
  <si>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</si>
  <si>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</si>
  <si>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</si>
  <si>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</si>
  <si>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</si>
  <si>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</si>
  <si>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</si>
  <si>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</si>
  <si>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</si>
  <si>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</si>
  <si>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</si>
  <si>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</si>
  <si>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</si>
  <si>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</si>
  <si>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</si>
  <si>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</si>
  <si>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</si>
  <si>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</si>
  <si>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</si>
  <si>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</si>
  <si>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</si>
  <si>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</si>
  <si>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</si>
  <si>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ИТОГО</t>
  </si>
  <si>
    <t>29.01.2016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</si>
  <si>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</si>
  <si>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</si>
  <si>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Единая субвенция бюджетам субъектов Российской Федерации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</si>
  <si>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</si>
  <si>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</si>
  <si>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</si>
  <si>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</si>
  <si>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</si>
  <si>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</si>
  <si>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</si>
  <si>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Межбюджетные трансферты, передаваемые бюджетам субъектов Российской Федерации на выплату региональной доплаты к пенсии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</si>
</sst>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topLeftCell="A37" zoomScaleNormal="100" zoomScaleSheetLayoutView="100" workbookViewId="0">
      <selection activeCell="E6" sqref="E6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90</v>
      </c>
      <c r="G1" s="32" t="str">
        <f>TEXT(F1,"[$-FC19]ДД ММММ")</f>
        <v>29 января</v>
      </c>
      <c r="H1" s="32" t="str">
        <f>TEXT(F1,"[$-FC19]ДД.ММ.ГГГ \г")</f>
        <v>29.01.2016 г</v>
      </c>
    </row>
    <row r="2" spans="1:9" ht="15.6" x14ac:dyDescent="0.3">
      <c r="A2" s="45" t="str">
        <f>CONCATENATE("с ",G1," по ",G2,"ода")</f>
        <v>с 29 января по 04 февраля 2016 года</v>
      </c>
      <c r="B2" s="45"/>
      <c r="C2" s="45"/>
      <c r="D2" s="45"/>
      <c r="E2" s="45"/>
      <c r="F2" s="31" t="s">
        <v>55</v>
      </c>
      <c r="G2" s="32" t="str">
        <f>TEXT(F2,"[$-FC19]ДД ММММ ГГГ \г")</f>
        <v>04 февраля 2016 г</v>
      </c>
      <c r="H2" s="32" t="str">
        <f>TEXT(F2,"[$-FC19]ДД.ММ.ГГГ \г")</f>
        <v>04.02.2016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29.01.2016 г.</v>
      </c>
      <c r="B5" s="47"/>
      <c r="C5" s="47"/>
      <c r="D5" s="48"/>
      <c r="E5" s="8">
        <v>4345328.9000000004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E21-E9</f>
        <v>415444.12930999947</v>
      </c>
    </row>
    <row r="9" spans="1:9" x14ac:dyDescent="0.3">
      <c r="A9" s="57" t="s">
        <v>4</v>
      </c>
      <c r="B9" s="56"/>
      <c r="C9" s="56"/>
      <c r="D9" s="56"/>
      <c r="E9" s="14">
        <f>SUM(E10:E20)</f>
        <v>45361.700000000004</v>
      </c>
    </row>
    <row r="10" spans="1:9" ht="28.2" customHeight="1" x14ac:dyDescent="0.3">
      <c r="A10" s="57" t="s">
        <v>91</v>
      </c>
      <c r="B10" s="56"/>
      <c r="C10" s="56"/>
      <c r="D10" s="56"/>
      <c r="E10" s="14">
        <f>125+156.2</f>
        <v>281.2</v>
      </c>
    </row>
    <row r="11" spans="1:9" ht="29.4" customHeight="1" x14ac:dyDescent="0.3">
      <c r="A11" s="57" t="s">
        <v>92</v>
      </c>
      <c r="B11" s="56"/>
      <c r="C11" s="56"/>
      <c r="D11" s="56"/>
      <c r="E11" s="14">
        <f>-15730-4-25.8</f>
        <v>-15759.8</v>
      </c>
    </row>
    <row r="12" spans="1:9" x14ac:dyDescent="0.3">
      <c r="A12" s="57" t="s">
        <v>93</v>
      </c>
      <c r="B12" s="56"/>
      <c r="C12" s="56"/>
      <c r="D12" s="56"/>
      <c r="E12" s="14">
        <f>3837.4+353+45.7+72.9</f>
        <v>4308.9999999999991</v>
      </c>
    </row>
    <row r="13" spans="1:9" ht="28.8" customHeight="1" x14ac:dyDescent="0.3">
      <c r="A13" s="57" t="s">
        <v>94</v>
      </c>
      <c r="B13" s="56"/>
      <c r="C13" s="56"/>
      <c r="D13" s="56"/>
      <c r="E13" s="14">
        <f>10897.6+10015.4+6913.7</f>
        <v>27826.7</v>
      </c>
    </row>
    <row r="14" spans="1:9" ht="45" customHeight="1" x14ac:dyDescent="0.3">
      <c r="A14" s="57" t="s">
        <v>95</v>
      </c>
      <c r="B14" s="56"/>
      <c r="C14" s="56"/>
      <c r="D14" s="56"/>
      <c r="E14" s="14">
        <f>15.7</f>
        <v>15.7</v>
      </c>
    </row>
    <row r="15" spans="1:9" ht="30" customHeight="1" x14ac:dyDescent="0.3">
      <c r="A15" s="57" t="s">
        <v>96</v>
      </c>
      <c r="B15" s="56"/>
      <c r="C15" s="56"/>
      <c r="D15" s="56"/>
      <c r="E15" s="14">
        <f>17</f>
        <v>17</v>
      </c>
    </row>
    <row r="16" spans="1:9" ht="31.8" customHeight="1" x14ac:dyDescent="0.3">
      <c r="A16" s="57" t="s">
        <v>97</v>
      </c>
      <c r="B16" s="56"/>
      <c r="C16" s="56"/>
      <c r="D16" s="56"/>
      <c r="E16" s="14">
        <f>2814.4+378.7+300.4+135.3+640.1</f>
        <v>4268.9000000000005</v>
      </c>
    </row>
    <row r="17" spans="1:5" ht="28.8" customHeight="1" x14ac:dyDescent="0.3">
      <c r="A17" s="57" t="s">
        <v>98</v>
      </c>
      <c r="B17" s="56"/>
      <c r="C17" s="56"/>
      <c r="D17" s="56"/>
      <c r="E17" s="14">
        <f>3792.1+49.9+18.7+1084.3+2383.7</f>
        <v>7328.7</v>
      </c>
    </row>
    <row r="18" spans="1:5" ht="42.6" customHeight="1" x14ac:dyDescent="0.3">
      <c r="A18" s="57" t="s">
        <v>99</v>
      </c>
      <c r="B18" s="56"/>
      <c r="C18" s="56"/>
      <c r="D18" s="56"/>
      <c r="E18" s="14">
        <f>15657+1089.6</f>
        <v>16746.599999999999</v>
      </c>
    </row>
    <row r="19" spans="1:5" ht="31.8" customHeight="1" x14ac:dyDescent="0.3">
      <c r="A19" s="57" t="s">
        <v>100</v>
      </c>
      <c r="B19" s="56"/>
      <c r="C19" s="56"/>
      <c r="D19" s="56"/>
      <c r="E19" s="14">
        <f>284.3</f>
        <v>284.3</v>
      </c>
    </row>
    <row r="20" spans="1:5" ht="27.6" customHeight="1" x14ac:dyDescent="0.3">
      <c r="A20" s="57" t="s">
        <v>101</v>
      </c>
      <c r="B20" s="56"/>
      <c r="C20" s="56"/>
      <c r="D20" s="56"/>
      <c r="E20" s="14">
        <f>43.4</f>
        <v>43.4</v>
      </c>
    </row>
    <row r="21" spans="1:5" x14ac:dyDescent="0.3">
      <c r="A21" s="49" t="s">
        <v>5</v>
      </c>
      <c r="B21" s="50"/>
      <c r="C21" s="50"/>
      <c r="D21" s="50"/>
      <c r="E21" s="13">
        <f>'Муниципальные районы'!B30-Учреждения!E5+'Муниципальные районы'!B29</f>
        <v>460805.82930999948</v>
      </c>
    </row>
    <row r="22" spans="1:5" x14ac:dyDescent="0.3">
      <c r="A22" s="15"/>
      <c r="B22" s="16"/>
      <c r="C22" s="16"/>
      <c r="D22" s="6"/>
      <c r="E22" s="17"/>
    </row>
    <row r="23" spans="1:5" x14ac:dyDescent="0.3">
      <c r="A23" s="51" t="s">
        <v>14</v>
      </c>
      <c r="B23" s="53" t="s">
        <v>6</v>
      </c>
      <c r="C23" s="54" t="s">
        <v>7</v>
      </c>
      <c r="D23" s="54"/>
      <c r="E23" s="54"/>
    </row>
    <row r="24" spans="1:5" ht="82.8" x14ac:dyDescent="0.3">
      <c r="A24" s="52"/>
      <c r="B24" s="53"/>
      <c r="C24" s="18" t="s">
        <v>8</v>
      </c>
      <c r="D24" s="18" t="s">
        <v>9</v>
      </c>
      <c r="E24" s="18" t="s">
        <v>10</v>
      </c>
    </row>
    <row r="25" spans="1:5" x14ac:dyDescent="0.3">
      <c r="A25" s="21" t="s">
        <v>56</v>
      </c>
      <c r="B25" s="19">
        <v>14153.6597</v>
      </c>
      <c r="C25" s="19">
        <v>10564.38112</v>
      </c>
      <c r="D25" s="19">
        <v>2884.39518</v>
      </c>
      <c r="E25" s="19"/>
    </row>
    <row r="26" spans="1:5" x14ac:dyDescent="0.3">
      <c r="A26" s="21" t="s">
        <v>57</v>
      </c>
      <c r="B26" s="19">
        <v>4682</v>
      </c>
      <c r="C26" s="19">
        <v>3652</v>
      </c>
      <c r="D26" s="19">
        <v>930</v>
      </c>
      <c r="E26" s="19"/>
    </row>
    <row r="27" spans="1:5" x14ac:dyDescent="0.3">
      <c r="A27" s="21" t="s">
        <v>58</v>
      </c>
      <c r="B27" s="19">
        <v>5023</v>
      </c>
      <c r="C27" s="19">
        <v>4003</v>
      </c>
      <c r="D27" s="19">
        <v>1020</v>
      </c>
      <c r="E27" s="19"/>
    </row>
    <row r="28" spans="1:5" x14ac:dyDescent="0.3">
      <c r="A28" s="21" t="s">
        <v>59</v>
      </c>
      <c r="B28" s="19">
        <v>22415.596799999999</v>
      </c>
      <c r="C28" s="19">
        <v>13138.4</v>
      </c>
      <c r="D28" s="19">
        <v>4242.1967999999997</v>
      </c>
      <c r="E28" s="19"/>
    </row>
    <row r="29" spans="1:5" ht="27.6" x14ac:dyDescent="0.3">
      <c r="A29" s="21" t="s">
        <v>60</v>
      </c>
      <c r="B29" s="19">
        <v>4905.05123</v>
      </c>
      <c r="C29" s="19">
        <v>3157.4783400000001</v>
      </c>
      <c r="D29" s="19">
        <v>948.52288999999996</v>
      </c>
      <c r="E29" s="19"/>
    </row>
    <row r="30" spans="1:5" x14ac:dyDescent="0.3">
      <c r="A30" s="21" t="s">
        <v>61</v>
      </c>
      <c r="B30" s="19">
        <v>2875.4</v>
      </c>
      <c r="C30" s="19">
        <v>2040</v>
      </c>
      <c r="D30" s="19">
        <v>535.4</v>
      </c>
      <c r="E30" s="19"/>
    </row>
    <row r="31" spans="1:5" ht="27.6" x14ac:dyDescent="0.3">
      <c r="A31" s="21" t="s">
        <v>62</v>
      </c>
      <c r="B31" s="19">
        <v>38241.043919999996</v>
      </c>
      <c r="C31" s="19">
        <v>4330</v>
      </c>
      <c r="D31" s="19">
        <v>1045.5</v>
      </c>
      <c r="E31" s="19"/>
    </row>
    <row r="32" spans="1:5" x14ac:dyDescent="0.3">
      <c r="A32" s="21" t="s">
        <v>63</v>
      </c>
      <c r="B32" s="19">
        <v>35517.775979999999</v>
      </c>
      <c r="C32" s="19">
        <v>4016.7615000000001</v>
      </c>
      <c r="D32" s="19">
        <v>1693.3154999999999</v>
      </c>
      <c r="E32" s="19"/>
    </row>
    <row r="33" spans="1:5" x14ac:dyDescent="0.3">
      <c r="A33" s="21" t="s">
        <v>64</v>
      </c>
      <c r="B33" s="19">
        <v>9584.4256700000005</v>
      </c>
      <c r="C33" s="19">
        <v>6162.0428199999997</v>
      </c>
      <c r="D33" s="19">
        <v>1591.22579</v>
      </c>
      <c r="E33" s="19"/>
    </row>
    <row r="34" spans="1:5" x14ac:dyDescent="0.3">
      <c r="A34" s="21" t="s">
        <v>65</v>
      </c>
      <c r="B34" s="19">
        <v>216327.38860000001</v>
      </c>
      <c r="C34" s="19">
        <v>1855</v>
      </c>
      <c r="D34" s="19"/>
      <c r="E34" s="19"/>
    </row>
    <row r="35" spans="1:5" x14ac:dyDescent="0.3">
      <c r="A35" s="21" t="s">
        <v>66</v>
      </c>
      <c r="B35" s="19">
        <v>505660.82694</v>
      </c>
      <c r="C35" s="19">
        <v>16596.810450000001</v>
      </c>
      <c r="D35" s="19">
        <v>4785.15272</v>
      </c>
      <c r="E35" s="19">
        <v>269746.60186</v>
      </c>
    </row>
    <row r="36" spans="1:5" x14ac:dyDescent="0.3">
      <c r="A36" s="21" t="s">
        <v>67</v>
      </c>
      <c r="B36" s="19">
        <v>226840.78400000001</v>
      </c>
      <c r="C36" s="19">
        <v>17354.575359999999</v>
      </c>
      <c r="D36" s="19">
        <v>5681.3288700000003</v>
      </c>
      <c r="E36" s="19">
        <v>194644.20004</v>
      </c>
    </row>
    <row r="37" spans="1:5" x14ac:dyDescent="0.3">
      <c r="A37" s="21" t="s">
        <v>68</v>
      </c>
      <c r="B37" s="19">
        <v>52856.84203</v>
      </c>
      <c r="C37" s="19">
        <v>1718</v>
      </c>
      <c r="D37" s="19">
        <v>415.7</v>
      </c>
      <c r="E37" s="19"/>
    </row>
    <row r="38" spans="1:5" ht="27.6" x14ac:dyDescent="0.3">
      <c r="A38" s="21" t="s">
        <v>69</v>
      </c>
      <c r="B38" s="19">
        <v>71114.399999999994</v>
      </c>
      <c r="C38" s="19">
        <v>38500</v>
      </c>
      <c r="D38" s="19">
        <v>27900</v>
      </c>
      <c r="E38" s="19"/>
    </row>
    <row r="39" spans="1:5" x14ac:dyDescent="0.3">
      <c r="A39" s="21" t="s">
        <v>70</v>
      </c>
      <c r="B39" s="19">
        <v>4836.5649999999996</v>
      </c>
      <c r="C39" s="19"/>
      <c r="D39" s="19"/>
      <c r="E39" s="19"/>
    </row>
    <row r="40" spans="1:5" x14ac:dyDescent="0.3">
      <c r="A40" s="21" t="s">
        <v>71</v>
      </c>
      <c r="B40" s="19">
        <v>3300</v>
      </c>
      <c r="C40" s="19">
        <v>2280</v>
      </c>
      <c r="D40" s="19">
        <v>1020</v>
      </c>
      <c r="E40" s="19"/>
    </row>
    <row r="41" spans="1:5" x14ac:dyDescent="0.3">
      <c r="A41" s="21" t="s">
        <v>72</v>
      </c>
      <c r="B41" s="19">
        <v>74.1999</v>
      </c>
      <c r="C41" s="19">
        <v>74.1999</v>
      </c>
      <c r="D41" s="19"/>
      <c r="E41" s="19"/>
    </row>
    <row r="42" spans="1:5" ht="27.6" x14ac:dyDescent="0.3">
      <c r="A42" s="21" t="s">
        <v>73</v>
      </c>
      <c r="B42" s="19">
        <v>45898.02764</v>
      </c>
      <c r="C42" s="19">
        <v>16140.617</v>
      </c>
      <c r="D42" s="19">
        <v>4654.2340000000004</v>
      </c>
      <c r="E42" s="19">
        <v>16641.589810000001</v>
      </c>
    </row>
    <row r="43" spans="1:5" x14ac:dyDescent="0.3">
      <c r="A43" s="21" t="s">
        <v>74</v>
      </c>
      <c r="B43" s="19">
        <v>1756.9</v>
      </c>
      <c r="C43" s="19">
        <v>1200</v>
      </c>
      <c r="D43" s="19">
        <v>400</v>
      </c>
      <c r="E43" s="19"/>
    </row>
    <row r="44" spans="1:5" x14ac:dyDescent="0.3">
      <c r="A44" s="21" t="s">
        <v>75</v>
      </c>
      <c r="B44" s="19">
        <v>143291.73704000001</v>
      </c>
      <c r="C44" s="19">
        <v>5795</v>
      </c>
      <c r="D44" s="19">
        <v>1100</v>
      </c>
      <c r="E44" s="19"/>
    </row>
    <row r="45" spans="1:5" x14ac:dyDescent="0.3">
      <c r="A45" s="21" t="s">
        <v>76</v>
      </c>
      <c r="B45" s="19">
        <v>6.9595700000000003</v>
      </c>
      <c r="C45" s="19"/>
      <c r="D45" s="19"/>
      <c r="E45" s="19"/>
    </row>
    <row r="46" spans="1:5" x14ac:dyDescent="0.3">
      <c r="A46" s="21" t="s">
        <v>77</v>
      </c>
      <c r="B46" s="19">
        <v>2542.5824299999999</v>
      </c>
      <c r="C46" s="19">
        <v>1604</v>
      </c>
      <c r="D46" s="19">
        <v>479.13</v>
      </c>
      <c r="E46" s="19"/>
    </row>
    <row r="47" spans="1:5" x14ac:dyDescent="0.3">
      <c r="A47" s="21" t="s">
        <v>78</v>
      </c>
      <c r="B47" s="19">
        <v>701</v>
      </c>
      <c r="C47" s="19">
        <v>700</v>
      </c>
      <c r="D47" s="19"/>
      <c r="E47" s="19"/>
    </row>
    <row r="48" spans="1:5" x14ac:dyDescent="0.3">
      <c r="A48" s="21" t="s">
        <v>79</v>
      </c>
      <c r="B48" s="19">
        <v>695</v>
      </c>
      <c r="C48" s="19"/>
      <c r="D48" s="19"/>
      <c r="E48" s="19"/>
    </row>
    <row r="49" spans="1:5" x14ac:dyDescent="0.3">
      <c r="A49" s="21" t="s">
        <v>80</v>
      </c>
      <c r="B49" s="19">
        <v>1091.5</v>
      </c>
      <c r="C49" s="19">
        <v>700</v>
      </c>
      <c r="D49" s="19">
        <v>200</v>
      </c>
      <c r="E49" s="19"/>
    </row>
    <row r="50" spans="1:5" x14ac:dyDescent="0.3">
      <c r="A50" s="21" t="s">
        <v>81</v>
      </c>
      <c r="B50" s="19">
        <v>2663.5122700000002</v>
      </c>
      <c r="C50" s="19">
        <v>1998.7409600000001</v>
      </c>
      <c r="D50" s="19">
        <v>588.08033999999998</v>
      </c>
      <c r="E50" s="19"/>
    </row>
    <row r="51" spans="1:5" ht="27.6" x14ac:dyDescent="0.3">
      <c r="A51" s="21" t="s">
        <v>82</v>
      </c>
      <c r="B51" s="19">
        <v>77149.892510000005</v>
      </c>
      <c r="C51" s="19">
        <v>19750</v>
      </c>
      <c r="D51" s="19">
        <v>6570</v>
      </c>
      <c r="E51" s="19"/>
    </row>
    <row r="52" spans="1:5" ht="27.6" x14ac:dyDescent="0.3">
      <c r="A52" s="21" t="s">
        <v>83</v>
      </c>
      <c r="B52" s="19">
        <v>35.262999999999998</v>
      </c>
      <c r="C52" s="19">
        <v>14.263</v>
      </c>
      <c r="D52" s="19">
        <v>10</v>
      </c>
      <c r="E52" s="19"/>
    </row>
    <row r="53" spans="1:5" x14ac:dyDescent="0.3">
      <c r="A53" s="21" t="s">
        <v>84</v>
      </c>
      <c r="B53" s="19">
        <v>373.9357</v>
      </c>
      <c r="C53" s="19"/>
      <c r="D53" s="19">
        <v>126.79407</v>
      </c>
      <c r="E53" s="19"/>
    </row>
    <row r="54" spans="1:5" x14ac:dyDescent="0.3">
      <c r="A54" s="21" t="s">
        <v>85</v>
      </c>
      <c r="B54" s="19">
        <v>2835.6976399999999</v>
      </c>
      <c r="C54" s="19">
        <v>2152.6947</v>
      </c>
      <c r="D54" s="19">
        <v>421.31610000000001</v>
      </c>
      <c r="E54" s="19"/>
    </row>
    <row r="55" spans="1:5" x14ac:dyDescent="0.3">
      <c r="A55" s="21" t="s">
        <v>86</v>
      </c>
      <c r="B55" s="19">
        <v>72607.057849999997</v>
      </c>
      <c r="C55" s="19">
        <v>3740.5643</v>
      </c>
      <c r="D55" s="19">
        <v>1156.26082</v>
      </c>
      <c r="E55" s="19">
        <v>249.55</v>
      </c>
    </row>
    <row r="56" spans="1:5" x14ac:dyDescent="0.3">
      <c r="A56" s="21" t="s">
        <v>87</v>
      </c>
      <c r="B56" s="19">
        <v>7798.7050200000003</v>
      </c>
      <c r="C56" s="19">
        <v>4194.4915899999996</v>
      </c>
      <c r="D56" s="19">
        <v>1118.0295699999999</v>
      </c>
      <c r="E56" s="19"/>
    </row>
    <row r="57" spans="1:5" x14ac:dyDescent="0.3">
      <c r="A57" s="21" t="s">
        <v>88</v>
      </c>
      <c r="B57" s="19">
        <v>1279.1167399999999</v>
      </c>
      <c r="C57" s="19">
        <v>599.5</v>
      </c>
      <c r="D57" s="19">
        <v>450</v>
      </c>
      <c r="E57" s="19"/>
    </row>
    <row r="58" spans="1:5" x14ac:dyDescent="0.3">
      <c r="A58" s="23" t="s">
        <v>89</v>
      </c>
      <c r="B58" s="20">
        <v>1579135.84718</v>
      </c>
      <c r="C58" s="20">
        <v>188032.52103999999</v>
      </c>
      <c r="D58" s="20">
        <v>71966.582649999997</v>
      </c>
      <c r="E58" s="20">
        <v>481281.94170999998</v>
      </c>
    </row>
  </sheetData>
  <mergeCells count="21">
    <mergeCell ref="A16:D16"/>
    <mergeCell ref="A17:D17"/>
    <mergeCell ref="A18:D18"/>
    <mergeCell ref="A19:D19"/>
    <mergeCell ref="A20:D20"/>
    <mergeCell ref="A1:E1"/>
    <mergeCell ref="A2:E2"/>
    <mergeCell ref="A5:D5"/>
    <mergeCell ref="A21:D21"/>
    <mergeCell ref="A23:A24"/>
    <mergeCell ref="B23:B24"/>
    <mergeCell ref="C23:E23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32" bottom="0.55000000000000004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Normal="100" zoomScaleSheetLayoutView="100" workbookViewId="0">
      <selection activeCell="B31" sqref="B31"/>
    </sheetView>
  </sheetViews>
  <sheetFormatPr defaultRowHeight="14.4" x14ac:dyDescent="0.3"/>
  <cols>
    <col min="1" max="1" width="38.33203125" customWidth="1"/>
    <col min="2" max="2" width="14.33203125" customWidth="1"/>
    <col min="3" max="4" width="14.77734375" customWidth="1"/>
    <col min="5" max="5" width="14.44140625" customWidth="1"/>
    <col min="6" max="6" width="13.33203125" customWidth="1"/>
    <col min="7" max="7" width="13.6640625" customWidth="1"/>
    <col min="8" max="8" width="14.109375" customWidth="1"/>
    <col min="9" max="9" width="14.44140625" customWidth="1"/>
    <col min="10" max="10" width="13.21875" customWidth="1"/>
    <col min="11" max="11" width="12.109375" customWidth="1"/>
    <col min="12" max="12" width="14.44140625" customWidth="1"/>
    <col min="13" max="14" width="14.33203125" customWidth="1"/>
    <col min="15" max="15" width="14.109375" customWidth="1"/>
    <col min="16" max="16" width="10.6640625" customWidth="1"/>
  </cols>
  <sheetData>
    <row r="1" spans="1:20" s="29" customFormat="1" ht="15.6" x14ac:dyDescent="0.3">
      <c r="A1" s="43" t="s">
        <v>55</v>
      </c>
      <c r="C1" s="30" t="s">
        <v>13</v>
      </c>
    </row>
    <row r="2" spans="1:20" x14ac:dyDescent="0.3">
      <c r="A2" s="38" t="str">
        <f>TEXT(EndData2,"[$-FC19]ДД.ММ.ГГГ")</f>
        <v>04.02.2016</v>
      </c>
      <c r="B2" s="38">
        <f>A2+1</f>
        <v>42405</v>
      </c>
      <c r="C2" s="44" t="str">
        <f>TEXT(B2,"[$-FC19]ДД.ММ.ГГГ")</f>
        <v>05.02.2016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1362.3333299999999</v>
      </c>
      <c r="K4" s="40">
        <v>189.8407</v>
      </c>
      <c r="L4" s="40"/>
      <c r="M4" s="40"/>
      <c r="N4" s="40"/>
      <c r="O4" s="40"/>
      <c r="P4" s="26">
        <v>1552.1740299999999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>
        <v>14419.166660000001</v>
      </c>
      <c r="D5" s="40">
        <v>19297.666659999999</v>
      </c>
      <c r="E5" s="40"/>
      <c r="F5" s="40">
        <v>7963.9160000000002</v>
      </c>
      <c r="G5" s="40">
        <v>23847.166679999998</v>
      </c>
      <c r="H5" s="40">
        <v>6103.3977999999997</v>
      </c>
      <c r="I5" s="40">
        <v>6014.5</v>
      </c>
      <c r="J5" s="40">
        <v>624</v>
      </c>
      <c r="K5" s="40">
        <v>5426.9166599999999</v>
      </c>
      <c r="L5" s="40">
        <v>21944.5</v>
      </c>
      <c r="M5" s="40">
        <v>9011.9169999999995</v>
      </c>
      <c r="N5" s="40">
        <v>6170.1265000000003</v>
      </c>
      <c r="O5" s="40">
        <v>14980.083000000001</v>
      </c>
      <c r="P5" s="26">
        <v>135803.35696</v>
      </c>
      <c r="Q5" s="27"/>
      <c r="R5" s="27"/>
      <c r="S5" s="27"/>
      <c r="T5" s="27"/>
    </row>
    <row r="6" spans="1:20" ht="27" x14ac:dyDescent="0.3">
      <c r="A6" s="25" t="s">
        <v>33</v>
      </c>
      <c r="B6" s="40"/>
      <c r="C6" s="40">
        <v>385</v>
      </c>
      <c r="D6" s="40">
        <v>75</v>
      </c>
      <c r="E6" s="40">
        <v>600</v>
      </c>
      <c r="F6" s="40"/>
      <c r="G6" s="40"/>
      <c r="H6" s="40"/>
      <c r="I6" s="40"/>
      <c r="J6" s="40">
        <v>21150.083330000001</v>
      </c>
      <c r="K6" s="40"/>
      <c r="L6" s="40"/>
      <c r="M6" s="40"/>
      <c r="N6" s="40">
        <v>131.25</v>
      </c>
      <c r="O6" s="40"/>
      <c r="P6" s="26">
        <v>22341.333330000001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/>
      <c r="C7" s="40">
        <v>112394.26486</v>
      </c>
      <c r="D7" s="40">
        <v>20067.25</v>
      </c>
      <c r="E7" s="40">
        <v>13569.165999999999</v>
      </c>
      <c r="F7" s="40">
        <v>5518.1660000000002</v>
      </c>
      <c r="G7" s="40">
        <v>18799.666669999999</v>
      </c>
      <c r="H7" s="40">
        <v>13360.583000000001</v>
      </c>
      <c r="I7" s="40">
        <v>3200</v>
      </c>
      <c r="J7" s="40">
        <v>27781.005000000001</v>
      </c>
      <c r="K7" s="40">
        <v>5775.1</v>
      </c>
      <c r="L7" s="40">
        <v>14662.334000000001</v>
      </c>
      <c r="M7" s="40">
        <v>13605.416999999999</v>
      </c>
      <c r="N7" s="40">
        <v>12158.25</v>
      </c>
      <c r="O7" s="40">
        <v>12761.6</v>
      </c>
      <c r="P7" s="26">
        <v>273652.80252999999</v>
      </c>
      <c r="Q7" s="27"/>
      <c r="R7" s="27"/>
      <c r="S7" s="27"/>
      <c r="T7" s="27"/>
    </row>
    <row r="8" spans="1:20" ht="66.599999999999994" x14ac:dyDescent="0.3">
      <c r="A8" s="25" t="s">
        <v>35</v>
      </c>
      <c r="B8" s="40"/>
      <c r="C8" s="40">
        <v>15660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26">
        <v>15660</v>
      </c>
      <c r="Q8" s="27"/>
      <c r="R8" s="27"/>
      <c r="S8" s="27"/>
      <c r="T8" s="27"/>
    </row>
    <row r="9" spans="1:20" ht="79.8" x14ac:dyDescent="0.3">
      <c r="A9" s="25" t="s">
        <v>36</v>
      </c>
      <c r="B9" s="40"/>
      <c r="C9" s="40">
        <v>27</v>
      </c>
      <c r="D9" s="40"/>
      <c r="E9" s="40">
        <v>10.25</v>
      </c>
      <c r="F9" s="40"/>
      <c r="G9" s="40"/>
      <c r="H9" s="40"/>
      <c r="I9" s="40"/>
      <c r="J9" s="40">
        <v>30.649000000000001</v>
      </c>
      <c r="K9" s="40"/>
      <c r="L9" s="40"/>
      <c r="M9" s="40"/>
      <c r="N9" s="40"/>
      <c r="O9" s="40"/>
      <c r="P9" s="26">
        <v>67.899000000000001</v>
      </c>
      <c r="Q9" s="27"/>
      <c r="R9" s="27"/>
      <c r="S9" s="27"/>
      <c r="T9" s="27"/>
    </row>
    <row r="10" spans="1:20" ht="79.8" x14ac:dyDescent="0.3">
      <c r="A10" s="25" t="s">
        <v>37</v>
      </c>
      <c r="B10" s="40"/>
      <c r="C10" s="40">
        <v>3984.25</v>
      </c>
      <c r="D10" s="40">
        <v>661</v>
      </c>
      <c r="E10" s="40">
        <v>545.41700000000003</v>
      </c>
      <c r="F10" s="40">
        <v>158.75</v>
      </c>
      <c r="G10" s="40">
        <v>624.41666999999995</v>
      </c>
      <c r="H10" s="40">
        <v>151.916</v>
      </c>
      <c r="I10" s="40">
        <v>43</v>
      </c>
      <c r="J10" s="40"/>
      <c r="K10" s="40"/>
      <c r="L10" s="40">
        <v>544</v>
      </c>
      <c r="M10" s="40">
        <v>242.33199999999999</v>
      </c>
      <c r="N10" s="40">
        <v>375.25299999999999</v>
      </c>
      <c r="O10" s="40">
        <v>142.41800000000001</v>
      </c>
      <c r="P10" s="26">
        <v>7472.7526699999999</v>
      </c>
      <c r="Q10" s="27"/>
      <c r="R10" s="27"/>
      <c r="S10" s="27"/>
      <c r="T10" s="27"/>
    </row>
    <row r="11" spans="1:20" ht="93" x14ac:dyDescent="0.3">
      <c r="A11" s="25" t="s">
        <v>38</v>
      </c>
      <c r="B11" s="40"/>
      <c r="C11" s="40">
        <v>233.77</v>
      </c>
      <c r="D11" s="40">
        <v>172.25</v>
      </c>
      <c r="E11" s="40">
        <v>75</v>
      </c>
      <c r="F11" s="40">
        <v>86.082999999999998</v>
      </c>
      <c r="G11" s="40">
        <v>86.083340000000007</v>
      </c>
      <c r="H11" s="40">
        <v>31.9511</v>
      </c>
      <c r="I11" s="40">
        <v>72.099999999999994</v>
      </c>
      <c r="J11" s="40">
        <v>77.569999999999993</v>
      </c>
      <c r="K11" s="40">
        <v>92.769199999999998</v>
      </c>
      <c r="L11" s="40">
        <v>77.534000000000006</v>
      </c>
      <c r="M11" s="40">
        <v>189.5</v>
      </c>
      <c r="N11" s="40">
        <v>95</v>
      </c>
      <c r="O11" s="40">
        <v>56.916060000000002</v>
      </c>
      <c r="P11" s="26">
        <v>1346.5266999999999</v>
      </c>
      <c r="Q11" s="27"/>
      <c r="R11" s="27"/>
      <c r="S11" s="27"/>
      <c r="T11" s="27"/>
    </row>
    <row r="12" spans="1:20" ht="53.4" x14ac:dyDescent="0.3">
      <c r="A12" s="25" t="s">
        <v>39</v>
      </c>
      <c r="B12" s="40">
        <v>450</v>
      </c>
      <c r="C12" s="40">
        <v>646.91</v>
      </c>
      <c r="D12" s="40">
        <v>295</v>
      </c>
      <c r="E12" s="40">
        <v>879.2</v>
      </c>
      <c r="F12" s="40">
        <v>81</v>
      </c>
      <c r="G12" s="40">
        <v>306</v>
      </c>
      <c r="H12" s="40">
        <v>110.66</v>
      </c>
      <c r="I12" s="40">
        <v>72.099999999999994</v>
      </c>
      <c r="J12" s="40">
        <v>326.52</v>
      </c>
      <c r="K12" s="40">
        <v>217</v>
      </c>
      <c r="L12" s="40">
        <v>146.28665000000001</v>
      </c>
      <c r="M12" s="40">
        <v>198.96600000000001</v>
      </c>
      <c r="N12" s="40">
        <v>199</v>
      </c>
      <c r="O12" s="40">
        <v>116.80826999999999</v>
      </c>
      <c r="P12" s="26">
        <v>4045.4509200000002</v>
      </c>
      <c r="Q12" s="27"/>
      <c r="R12" s="27"/>
      <c r="S12" s="27"/>
      <c r="T12" s="27"/>
    </row>
    <row r="13" spans="1:20" ht="79.8" x14ac:dyDescent="0.3">
      <c r="A13" s="25" t="s">
        <v>40</v>
      </c>
      <c r="B13" s="40">
        <v>1450</v>
      </c>
      <c r="C13" s="40">
        <v>748.03</v>
      </c>
      <c r="D13" s="40">
        <v>144</v>
      </c>
      <c r="E13" s="40">
        <v>129.22499999999999</v>
      </c>
      <c r="F13" s="40">
        <v>102</v>
      </c>
      <c r="G13" s="40">
        <v>153.80000000000001</v>
      </c>
      <c r="H13" s="40">
        <v>79.372919999999993</v>
      </c>
      <c r="I13" s="40">
        <v>72</v>
      </c>
      <c r="J13" s="40">
        <v>570.4</v>
      </c>
      <c r="K13" s="40">
        <v>123</v>
      </c>
      <c r="L13" s="40">
        <v>15</v>
      </c>
      <c r="M13" s="40">
        <v>94.1</v>
      </c>
      <c r="N13" s="40">
        <v>238.83332999999999</v>
      </c>
      <c r="O13" s="40">
        <v>210.66307</v>
      </c>
      <c r="P13" s="26">
        <v>4130.4243200000001</v>
      </c>
      <c r="Q13" s="27"/>
      <c r="R13" s="27"/>
      <c r="S13" s="27"/>
      <c r="T13" s="27"/>
    </row>
    <row r="14" spans="1:20" ht="106.2" x14ac:dyDescent="0.3">
      <c r="A14" s="25" t="s">
        <v>41</v>
      </c>
      <c r="B14" s="40">
        <v>49180.505499999999</v>
      </c>
      <c r="C14" s="40">
        <v>1976.04</v>
      </c>
      <c r="D14" s="40">
        <v>152</v>
      </c>
      <c r="E14" s="40"/>
      <c r="F14" s="40"/>
      <c r="G14" s="40"/>
      <c r="H14" s="40"/>
      <c r="I14" s="40"/>
      <c r="J14" s="40">
        <v>270</v>
      </c>
      <c r="K14" s="40"/>
      <c r="L14" s="40"/>
      <c r="M14" s="40"/>
      <c r="N14" s="40"/>
      <c r="O14" s="40"/>
      <c r="P14" s="26">
        <v>51578.5455</v>
      </c>
      <c r="Q14" s="27"/>
      <c r="R14" s="27"/>
      <c r="S14" s="27"/>
      <c r="T14" s="27"/>
    </row>
    <row r="15" spans="1:20" ht="93" x14ac:dyDescent="0.3">
      <c r="A15" s="25" t="s">
        <v>42</v>
      </c>
      <c r="B15" s="40"/>
      <c r="C15" s="40">
        <v>3113.3229999999999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6">
        <v>3113.3229999999999</v>
      </c>
      <c r="Q15" s="27"/>
      <c r="R15" s="27"/>
      <c r="S15" s="27"/>
      <c r="T15" s="27"/>
    </row>
    <row r="16" spans="1:20" ht="79.8" x14ac:dyDescent="0.3">
      <c r="A16" s="25" t="s">
        <v>43</v>
      </c>
      <c r="B16" s="40">
        <v>360</v>
      </c>
      <c r="C16" s="40">
        <v>390</v>
      </c>
      <c r="D16" s="40"/>
      <c r="E16" s="40"/>
      <c r="F16" s="40"/>
      <c r="G16" s="40">
        <v>18.754000000000001</v>
      </c>
      <c r="H16" s="40"/>
      <c r="I16" s="40"/>
      <c r="J16" s="40">
        <v>56</v>
      </c>
      <c r="K16" s="40"/>
      <c r="L16" s="40"/>
      <c r="M16" s="40"/>
      <c r="N16" s="40"/>
      <c r="O16" s="40"/>
      <c r="P16" s="26">
        <v>824.75400000000002</v>
      </c>
      <c r="Q16" s="27"/>
      <c r="R16" s="27"/>
      <c r="S16" s="27"/>
      <c r="T16" s="27"/>
    </row>
    <row r="17" spans="1:20" ht="317.39999999999998" x14ac:dyDescent="0.3">
      <c r="A17" s="25" t="s">
        <v>44</v>
      </c>
      <c r="B17" s="40">
        <v>15000</v>
      </c>
      <c r="C17" s="40">
        <v>5306.2089900000001</v>
      </c>
      <c r="D17" s="40">
        <v>533</v>
      </c>
      <c r="E17" s="40">
        <v>1620</v>
      </c>
      <c r="F17" s="40">
        <v>250</v>
      </c>
      <c r="G17" s="40">
        <v>2600</v>
      </c>
      <c r="H17" s="40">
        <v>979.71028000000001</v>
      </c>
      <c r="I17" s="40">
        <v>86.8</v>
      </c>
      <c r="J17" s="40">
        <v>3900</v>
      </c>
      <c r="K17" s="40">
        <v>1700</v>
      </c>
      <c r="L17" s="40">
        <v>890</v>
      </c>
      <c r="M17" s="40">
        <v>1074</v>
      </c>
      <c r="N17" s="40">
        <v>1825.1659999999999</v>
      </c>
      <c r="O17" s="40">
        <v>1011.883</v>
      </c>
      <c r="P17" s="26">
        <v>36776.76827</v>
      </c>
      <c r="Q17" s="27"/>
      <c r="R17" s="27"/>
      <c r="S17" s="27"/>
      <c r="T17" s="27"/>
    </row>
    <row r="18" spans="1:20" ht="159" x14ac:dyDescent="0.3">
      <c r="A18" s="25" t="s">
        <v>45</v>
      </c>
      <c r="B18" s="40">
        <v>141233.20000000001</v>
      </c>
      <c r="C18" s="40">
        <v>72500</v>
      </c>
      <c r="D18" s="40">
        <v>13445</v>
      </c>
      <c r="E18" s="40">
        <v>12600</v>
      </c>
      <c r="F18" s="40">
        <v>5000</v>
      </c>
      <c r="G18" s="40">
        <v>16000</v>
      </c>
      <c r="H18" s="40">
        <v>8260</v>
      </c>
      <c r="I18" s="40">
        <v>2650</v>
      </c>
      <c r="J18" s="40">
        <v>19310.261999999999</v>
      </c>
      <c r="K18" s="40">
        <v>5813.43</v>
      </c>
      <c r="L18" s="40">
        <v>6000</v>
      </c>
      <c r="M18" s="40">
        <v>15300</v>
      </c>
      <c r="N18" s="40">
        <v>13.7</v>
      </c>
      <c r="O18" s="40">
        <v>13354.362580000001</v>
      </c>
      <c r="P18" s="26">
        <v>331479.95458000002</v>
      </c>
      <c r="Q18" s="27"/>
      <c r="R18" s="27"/>
      <c r="S18" s="27"/>
      <c r="T18" s="27"/>
    </row>
    <row r="19" spans="1:20" ht="93" x14ac:dyDescent="0.3">
      <c r="A19" s="25" t="s">
        <v>46</v>
      </c>
      <c r="B19" s="40">
        <v>4450</v>
      </c>
      <c r="C19" s="40">
        <v>3018</v>
      </c>
      <c r="D19" s="40">
        <v>100</v>
      </c>
      <c r="E19" s="40">
        <v>510</v>
      </c>
      <c r="F19" s="40">
        <v>250</v>
      </c>
      <c r="G19" s="40">
        <v>1600</v>
      </c>
      <c r="H19" s="40">
        <v>596.91999999999996</v>
      </c>
      <c r="I19" s="40">
        <v>60</v>
      </c>
      <c r="J19" s="40">
        <v>895</v>
      </c>
      <c r="K19" s="40">
        <v>765</v>
      </c>
      <c r="L19" s="40"/>
      <c r="M19" s="40">
        <v>1300</v>
      </c>
      <c r="N19" s="40"/>
      <c r="O19" s="40">
        <v>800</v>
      </c>
      <c r="P19" s="26">
        <v>14344.92</v>
      </c>
      <c r="Q19" s="27"/>
      <c r="R19" s="27"/>
      <c r="S19" s="27"/>
      <c r="T19" s="27"/>
    </row>
    <row r="20" spans="1:20" ht="132.6" x14ac:dyDescent="0.3">
      <c r="A20" s="25" t="s">
        <v>47</v>
      </c>
      <c r="B20" s="40">
        <v>3.8</v>
      </c>
      <c r="C20" s="40">
        <v>42.636519999999997</v>
      </c>
      <c r="D20" s="40"/>
      <c r="E20" s="40"/>
      <c r="F20" s="40">
        <v>3.7250000000000001</v>
      </c>
      <c r="G20" s="40"/>
      <c r="H20" s="40">
        <v>3.7240000000000002</v>
      </c>
      <c r="I20" s="40"/>
      <c r="J20" s="40">
        <v>11.173</v>
      </c>
      <c r="K20" s="40"/>
      <c r="L20" s="40"/>
      <c r="M20" s="40"/>
      <c r="N20" s="40"/>
      <c r="O20" s="40"/>
      <c r="P20" s="26">
        <v>65.058520000000001</v>
      </c>
      <c r="Q20" s="27"/>
      <c r="R20" s="27"/>
      <c r="S20" s="27"/>
      <c r="T20" s="27"/>
    </row>
    <row r="21" spans="1:20" ht="79.8" x14ac:dyDescent="0.3">
      <c r="A21" s="25" t="s">
        <v>48</v>
      </c>
      <c r="B21" s="40">
        <v>300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6">
        <v>300</v>
      </c>
      <c r="Q21" s="27"/>
      <c r="R21" s="27"/>
      <c r="S21" s="27"/>
      <c r="T21" s="27"/>
    </row>
    <row r="22" spans="1:20" ht="119.4" x14ac:dyDescent="0.3">
      <c r="A22" s="25" t="s">
        <v>49</v>
      </c>
      <c r="B22" s="40"/>
      <c r="C22" s="40">
        <v>2020</v>
      </c>
      <c r="D22" s="40">
        <v>200</v>
      </c>
      <c r="E22" s="40">
        <v>220</v>
      </c>
      <c r="F22" s="40">
        <v>82.25</v>
      </c>
      <c r="G22" s="40">
        <v>100</v>
      </c>
      <c r="H22" s="40">
        <v>13.998430000000001</v>
      </c>
      <c r="I22" s="40">
        <v>38.5</v>
      </c>
      <c r="J22" s="40">
        <v>700</v>
      </c>
      <c r="K22" s="40">
        <v>440</v>
      </c>
      <c r="L22" s="40">
        <v>300</v>
      </c>
      <c r="M22" s="40">
        <v>381</v>
      </c>
      <c r="N22" s="40">
        <v>10.75</v>
      </c>
      <c r="O22" s="40">
        <v>310.33100000000002</v>
      </c>
      <c r="P22" s="26">
        <v>4816.8294299999998</v>
      </c>
      <c r="Q22" s="27"/>
      <c r="R22" s="27"/>
      <c r="S22" s="27"/>
      <c r="T22" s="27"/>
    </row>
    <row r="23" spans="1:20" ht="119.4" x14ac:dyDescent="0.3">
      <c r="A23" s="25" t="s">
        <v>50</v>
      </c>
      <c r="B23" s="40">
        <v>82816.399999999994</v>
      </c>
      <c r="C23" s="40">
        <v>34836.277000000002</v>
      </c>
      <c r="D23" s="40">
        <v>2684</v>
      </c>
      <c r="E23" s="40">
        <v>5870</v>
      </c>
      <c r="F23" s="40">
        <v>1450</v>
      </c>
      <c r="G23" s="40">
        <v>3700</v>
      </c>
      <c r="H23" s="40">
        <v>2508.63</v>
      </c>
      <c r="I23" s="40">
        <v>384</v>
      </c>
      <c r="J23" s="40">
        <v>17138.475999999999</v>
      </c>
      <c r="K23" s="40">
        <v>3035.2260000000001</v>
      </c>
      <c r="L23" s="40">
        <v>1610</v>
      </c>
      <c r="M23" s="40">
        <v>3100</v>
      </c>
      <c r="N23" s="40">
        <v>3480</v>
      </c>
      <c r="O23" s="40">
        <v>3065.98</v>
      </c>
      <c r="P23" s="26">
        <v>165678.989</v>
      </c>
      <c r="Q23" s="27"/>
      <c r="R23" s="27"/>
      <c r="S23" s="27"/>
      <c r="T23" s="27"/>
    </row>
    <row r="24" spans="1:20" ht="66.599999999999994" x14ac:dyDescent="0.3">
      <c r="A24" s="25" t="s">
        <v>51</v>
      </c>
      <c r="B24" s="40"/>
      <c r="C24" s="40">
        <v>7540</v>
      </c>
      <c r="D24" s="40">
        <v>3500</v>
      </c>
      <c r="E24" s="40">
        <v>1737.25</v>
      </c>
      <c r="F24" s="40">
        <v>460.4</v>
      </c>
      <c r="G24" s="40"/>
      <c r="H24" s="40">
        <v>707.06299999999999</v>
      </c>
      <c r="I24" s="40">
        <v>135</v>
      </c>
      <c r="J24" s="40">
        <v>2398.6666700000001</v>
      </c>
      <c r="K24" s="40">
        <v>928.53434000000004</v>
      </c>
      <c r="L24" s="40"/>
      <c r="M24" s="40">
        <v>531</v>
      </c>
      <c r="N24" s="40">
        <v>3182.0723200000002</v>
      </c>
      <c r="O24" s="40">
        <v>2266.9879999999998</v>
      </c>
      <c r="P24" s="26">
        <v>23386.974330000001</v>
      </c>
      <c r="Q24" s="27"/>
      <c r="R24" s="27"/>
      <c r="S24" s="27"/>
      <c r="T24" s="27"/>
    </row>
    <row r="25" spans="1:20" ht="93" x14ac:dyDescent="0.3">
      <c r="A25" s="25" t="s">
        <v>52</v>
      </c>
      <c r="B25" s="40">
        <v>2465</v>
      </c>
      <c r="C25" s="40">
        <v>1200</v>
      </c>
      <c r="D25" s="40">
        <v>179.494</v>
      </c>
      <c r="E25" s="40">
        <v>158</v>
      </c>
      <c r="F25" s="40">
        <v>55</v>
      </c>
      <c r="G25" s="40">
        <v>250</v>
      </c>
      <c r="H25" s="40">
        <v>2.476</v>
      </c>
      <c r="I25" s="40">
        <v>27</v>
      </c>
      <c r="J25" s="40">
        <v>365.5</v>
      </c>
      <c r="K25" s="40">
        <v>65.855999999999995</v>
      </c>
      <c r="L25" s="40">
        <v>110</v>
      </c>
      <c r="M25" s="40">
        <v>113</v>
      </c>
      <c r="N25" s="40">
        <v>140.44399999999999</v>
      </c>
      <c r="O25" s="40">
        <v>127.16670999999999</v>
      </c>
      <c r="P25" s="26">
        <v>5258.9367099999999</v>
      </c>
      <c r="Q25" s="27"/>
      <c r="R25" s="27"/>
      <c r="S25" s="27"/>
      <c r="T25" s="27"/>
    </row>
    <row r="26" spans="1:20" ht="66.599999999999994" x14ac:dyDescent="0.3">
      <c r="A26" s="25" t="s">
        <v>53</v>
      </c>
      <c r="B26" s="40"/>
      <c r="C26" s="40">
        <v>1162.7083299999999</v>
      </c>
      <c r="D26" s="40"/>
      <c r="E26" s="40">
        <v>105</v>
      </c>
      <c r="F26" s="40"/>
      <c r="G26" s="40">
        <v>70</v>
      </c>
      <c r="H26" s="40"/>
      <c r="I26" s="40"/>
      <c r="J26" s="40"/>
      <c r="K26" s="40"/>
      <c r="L26" s="40"/>
      <c r="M26" s="40"/>
      <c r="N26" s="40"/>
      <c r="O26" s="40"/>
      <c r="P26" s="26">
        <v>1337.7083299999999</v>
      </c>
      <c r="Q26" s="27"/>
      <c r="R26" s="27"/>
      <c r="S26" s="27"/>
      <c r="T26" s="27"/>
    </row>
    <row r="27" spans="1:20" x14ac:dyDescent="0.3">
      <c r="A27" s="33" t="s">
        <v>54</v>
      </c>
      <c r="B27" s="41">
        <v>297708.90549999999</v>
      </c>
      <c r="C27" s="41">
        <v>281603.58536000003</v>
      </c>
      <c r="D27" s="41">
        <v>61505.660660000001</v>
      </c>
      <c r="E27" s="41">
        <v>38628.508000000002</v>
      </c>
      <c r="F27" s="41">
        <v>21461.29</v>
      </c>
      <c r="G27" s="41">
        <v>68155.887359999993</v>
      </c>
      <c r="H27" s="41">
        <v>32910.402529999999</v>
      </c>
      <c r="I27" s="41">
        <v>12855</v>
      </c>
      <c r="J27" s="41">
        <v>96967.638330000002</v>
      </c>
      <c r="K27" s="41">
        <v>24572.672900000001</v>
      </c>
      <c r="L27" s="41">
        <v>46299.654649999997</v>
      </c>
      <c r="M27" s="41">
        <v>45141.232000000004</v>
      </c>
      <c r="N27" s="41">
        <v>28019.845150000001</v>
      </c>
      <c r="O27" s="41">
        <v>49205.199690000001</v>
      </c>
      <c r="P27" s="26">
        <v>1105035.4821299999</v>
      </c>
      <c r="Q27" s="34"/>
      <c r="R27" s="34"/>
      <c r="S27" s="34"/>
      <c r="T27" s="34"/>
    </row>
    <row r="29" spans="1:20" x14ac:dyDescent="0.3">
      <c r="A29" s="37" t="s">
        <v>30</v>
      </c>
      <c r="B29" s="36">
        <f>Учреждения!B58+'Муниципальные районы'!P27</f>
        <v>2684171.3293099999</v>
      </c>
    </row>
    <row r="30" spans="1:20" ht="32.25" customHeight="1" x14ac:dyDescent="0.3">
      <c r="A30" s="37" t="str">
        <f>CONCATENATE("Остатки бюджетных средств на ",C2,"г.")</f>
        <v>Остатки бюджетных средств на 05.02.2016г.</v>
      </c>
      <c r="B30" s="36">
        <v>2121963.4</v>
      </c>
    </row>
  </sheetData>
  <pageMargins left="0.23622047244094491" right="0.23622047244094491" top="0.15748031496062992" bottom="0.35433070866141736" header="0.15748031496062992" footer="0.15748031496062992"/>
  <pageSetup paperSize="9" scale="5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2016-02-08T22:00:19Z</dcterms:modified>
</cp:coreProperties>
</file>