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Учреждения!$24:$25</definedName>
    <definedName name="_xlnm.Print_Area" localSheetId="1">'Муниципальные районы'!$A$1:$P$18</definedName>
    <definedName name="_xlnm.Print_Area" localSheetId="0">Учреждения!$A$1:$E$55</definedName>
  </definedNames>
  <calcPr calcId="152511" refMode="R1C1"/>
</workbook>
</file>

<file path=xl/calcChain.xml><?xml version="1.0" encoding="utf-8"?>
<calcChain xmlns="http://schemas.openxmlformats.org/spreadsheetml/2006/main">
  <c r="E22" i="1" l="1"/>
  <c r="E8" i="1" s="1"/>
  <c r="B53" i="1"/>
  <c r="E9" i="1"/>
  <c r="E13" i="1"/>
  <c r="E21" i="1"/>
  <c r="E20" i="1"/>
  <c r="E19" i="1"/>
  <c r="E18" i="1"/>
  <c r="E17" i="1"/>
  <c r="E16" i="1"/>
  <c r="E11" i="1"/>
  <c r="E14" i="1" l="1"/>
  <c r="E12" i="1" l="1"/>
  <c r="E10" i="1"/>
  <c r="B16" i="2"/>
  <c r="A2" i="2" l="1"/>
  <c r="B2" i="2" s="1"/>
  <c r="C2" i="2" s="1"/>
  <c r="A1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<sst xmlns="http://schemas.openxmlformats.org/spreadsheetml/2006/main" count="85" uniqueCount="82">
  <si>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</si>
  <si>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</si>
  <si>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</si>
  <si>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</si>
  <si>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</si>
  <si>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</si>
  <si>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</si>
  <si>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</si>
  <si>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</si>
  <si>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</si>
  <si>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</si>
  <si>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</si>
  <si>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</si>
  <si>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</si>
  <si>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</si>
  <si>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</si>
  <si>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</si>
  <si>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</si>
  <si>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</si>
  <si>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</si>
  <si>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</si>
  <si>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</si>
  <si>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</si>
  <si>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</si>
  <si>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</si>
  <si>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</si>
  <si>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</si>
  <si>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</si>
  <si>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</si>
  <si>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</si>
  <si>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</si>
  <si>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</si>
  <si>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</si>
  <si>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</si>
  <si>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</si>
  <si>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</si>
  <si>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</si>
  <si>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полномочий Камчатского края на государственную регистрации актов гражданского состояния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</si>
  <si>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</si>
  <si>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</si>
  <si>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</si>
  <si>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</si>
  <si>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28.01.2016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</si>
  <si>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</si>
  <si>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</si>
  <si>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</si>
  <si>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</si>
  <si>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</si>
  <si>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</si>
  <si>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</si>
  <si>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</si>
  <si>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</si>
  <si>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</si>
  <si>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</si>
  <si>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</si>
  <si>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</si>
  <si>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</si>
  <si>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</si>
  <si>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</si>
  <si>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</si>
  <si>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</si>
  <si>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</si>
  <si>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</si>
  <si>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</si>
  <si>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инспекция по контролю в сфере закупок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</si>
  <si>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</si>
  <si>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</si>
  <si>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</si>
  <si>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</si>
  <si>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ИТОГО</t>
  </si>
  <si>
    <t>22.01.2016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</si>
  <si>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</si>
  <si>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</si>
  <si>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</si>
  <si>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</si>
  <si>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Дотации бюджетам субъектов Российской Федерации на выравнивание бюджетной обеспеченности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</si>
  <si>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</si>
  <si>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</si>
  <si>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</si>
  <si>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</si>
  <si>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Предоставление негосударственными организациями грантов для получателей средств бюджетов субъектов Российской Федерации</t>
  </si>
  <si>
    <t xml:space="preserve">Кредиты коммерческих банков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</si>
</sst>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topLeftCell="A31" zoomScaleNormal="100" zoomScaleSheetLayoutView="100" workbookViewId="0">
      <selection activeCell="A56" sqref="A5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70</v>
      </c>
      <c r="G1" s="32" t="str">
        <f>TEXT(F1,"[$-FC19]ДД ММММ")</f>
        <v>22 января</v>
      </c>
      <c r="H1" s="32" t="str">
        <f>TEXT(F1,"[$-FC19]ДД.ММ.ГГГ \г")</f>
        <v>22.01.2016 г</v>
      </c>
    </row>
    <row r="2" spans="1:9" ht="15.6" x14ac:dyDescent="0.3">
      <c r="A2" s="45" t="str">
        <f>CONCATENATE("с ",G1," по ",G2,"ода")</f>
        <v>с 22 января по 28 января 2016 года</v>
      </c>
      <c r="B2" s="45"/>
      <c r="C2" s="45"/>
      <c r="D2" s="45"/>
      <c r="E2" s="45"/>
      <c r="F2" s="31" t="s">
        <v>42</v>
      </c>
      <c r="G2" s="32" t="str">
        <f>TEXT(F2,"[$-FC19]ДД ММММ ГГГ \г")</f>
        <v>28 января 2016 г</v>
      </c>
      <c r="H2" s="32" t="str">
        <f>TEXT(F2,"[$-FC19]ДД.ММ.ГГГ \г")</f>
        <v>28.01.2016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22.01.2016 г.</v>
      </c>
      <c r="B5" s="47"/>
      <c r="C5" s="47"/>
      <c r="D5" s="48"/>
      <c r="E5" s="8">
        <v>3733795.5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E22-E9</f>
        <v>213389.41272000014</v>
      </c>
    </row>
    <row r="9" spans="1:9" x14ac:dyDescent="0.3">
      <c r="A9" s="57" t="s">
        <v>4</v>
      </c>
      <c r="B9" s="56"/>
      <c r="C9" s="56"/>
      <c r="D9" s="56"/>
      <c r="E9" s="14">
        <f>SUM(E10:E21)</f>
        <v>1537479.5000000002</v>
      </c>
    </row>
    <row r="10" spans="1:9" ht="31.8" customHeight="1" x14ac:dyDescent="0.3">
      <c r="A10" s="57" t="s">
        <v>71</v>
      </c>
      <c r="B10" s="56"/>
      <c r="C10" s="56"/>
      <c r="D10" s="56"/>
      <c r="E10" s="14">
        <f>39527</f>
        <v>39527</v>
      </c>
    </row>
    <row r="11" spans="1:9" ht="33" customHeight="1" x14ac:dyDescent="0.3">
      <c r="A11" s="57" t="s">
        <v>72</v>
      </c>
      <c r="B11" s="56"/>
      <c r="C11" s="56"/>
      <c r="D11" s="56"/>
      <c r="E11" s="14">
        <f>-444520.5-189.7-1.6-1202917.7-22.4-16.4-9.7-25573-262.3-15.3-4.2-4261.3-109.7-273.9</f>
        <v>-1678177.6999999997</v>
      </c>
    </row>
    <row r="12" spans="1:9" ht="33" customHeight="1" x14ac:dyDescent="0.3">
      <c r="A12" s="57" t="s">
        <v>73</v>
      </c>
      <c r="B12" s="56"/>
      <c r="C12" s="56"/>
      <c r="D12" s="56"/>
      <c r="E12" s="14">
        <f>6219.9</f>
        <v>6219.9</v>
      </c>
    </row>
    <row r="13" spans="1:9" ht="30" customHeight="1" x14ac:dyDescent="0.3">
      <c r="A13" s="57" t="s">
        <v>74</v>
      </c>
      <c r="B13" s="56"/>
      <c r="C13" s="56"/>
      <c r="D13" s="56"/>
      <c r="E13" s="14">
        <f>36.8+16.4+678</f>
        <v>731.2</v>
      </c>
    </row>
    <row r="14" spans="1:9" ht="31.8" customHeight="1" x14ac:dyDescent="0.3">
      <c r="A14" s="57" t="s">
        <v>73</v>
      </c>
      <c r="B14" s="56"/>
      <c r="C14" s="56"/>
      <c r="D14" s="56"/>
      <c r="E14" s="14">
        <f>2075.9</f>
        <v>2075.9</v>
      </c>
    </row>
    <row r="15" spans="1:9" x14ac:dyDescent="0.3">
      <c r="A15" s="57" t="s">
        <v>75</v>
      </c>
      <c r="B15" s="56"/>
      <c r="C15" s="56"/>
      <c r="D15" s="56"/>
      <c r="E15" s="14">
        <v>3123891</v>
      </c>
    </row>
    <row r="16" spans="1:9" x14ac:dyDescent="0.3">
      <c r="A16" s="57" t="s">
        <v>76</v>
      </c>
      <c r="B16" s="56"/>
      <c r="C16" s="56"/>
      <c r="D16" s="56"/>
      <c r="E16" s="14">
        <f>4487.1</f>
        <v>4487.1000000000004</v>
      </c>
    </row>
    <row r="17" spans="1:5" ht="28.2" customHeight="1" x14ac:dyDescent="0.3">
      <c r="A17" s="57" t="s">
        <v>77</v>
      </c>
      <c r="B17" s="56"/>
      <c r="C17" s="56"/>
      <c r="D17" s="56"/>
      <c r="E17" s="14">
        <f>10459.5</f>
        <v>10459.5</v>
      </c>
    </row>
    <row r="18" spans="1:5" ht="46.2" customHeight="1" x14ac:dyDescent="0.3">
      <c r="A18" s="57" t="s">
        <v>78</v>
      </c>
      <c r="B18" s="56"/>
      <c r="C18" s="56"/>
      <c r="D18" s="56"/>
      <c r="E18" s="14">
        <f>122</f>
        <v>122</v>
      </c>
    </row>
    <row r="19" spans="1:5" ht="29.4" customHeight="1" x14ac:dyDescent="0.3">
      <c r="A19" s="57" t="s">
        <v>73</v>
      </c>
      <c r="B19" s="56"/>
      <c r="C19" s="56"/>
      <c r="D19" s="56"/>
      <c r="E19" s="14">
        <f>14.1</f>
        <v>14.1</v>
      </c>
    </row>
    <row r="20" spans="1:5" ht="45" customHeight="1" x14ac:dyDescent="0.3">
      <c r="A20" s="57" t="s">
        <v>79</v>
      </c>
      <c r="B20" s="56"/>
      <c r="C20" s="56"/>
      <c r="D20" s="56"/>
      <c r="E20" s="14">
        <f>28544.1</f>
        <v>28544.1</v>
      </c>
    </row>
    <row r="21" spans="1:5" ht="31.8" customHeight="1" x14ac:dyDescent="0.3">
      <c r="A21" s="57" t="s">
        <v>80</v>
      </c>
      <c r="B21" s="56"/>
      <c r="C21" s="56"/>
      <c r="D21" s="56"/>
      <c r="E21" s="14">
        <f>-414.6</f>
        <v>-414.6</v>
      </c>
    </row>
    <row r="22" spans="1:5" x14ac:dyDescent="0.3">
      <c r="A22" s="49" t="s">
        <v>5</v>
      </c>
      <c r="B22" s="50"/>
      <c r="C22" s="50"/>
      <c r="D22" s="50"/>
      <c r="E22" s="13">
        <f>'Муниципальные районы'!B17-Учреждения!E5+'Муниципальные районы'!B16</f>
        <v>1750868.9127200004</v>
      </c>
    </row>
    <row r="23" spans="1:5" x14ac:dyDescent="0.3">
      <c r="A23" s="15"/>
      <c r="B23" s="16"/>
      <c r="C23" s="16"/>
      <c r="D23" s="6"/>
      <c r="E23" s="17"/>
    </row>
    <row r="24" spans="1:5" x14ac:dyDescent="0.3">
      <c r="A24" s="51" t="s">
        <v>14</v>
      </c>
      <c r="B24" s="53" t="s">
        <v>6</v>
      </c>
      <c r="C24" s="54" t="s">
        <v>7</v>
      </c>
      <c r="D24" s="54"/>
      <c r="E24" s="54"/>
    </row>
    <row r="25" spans="1:5" ht="82.8" x14ac:dyDescent="0.3">
      <c r="A25" s="52"/>
      <c r="B25" s="53"/>
      <c r="C25" s="18" t="s">
        <v>8</v>
      </c>
      <c r="D25" s="18" t="s">
        <v>9</v>
      </c>
      <c r="E25" s="18" t="s">
        <v>10</v>
      </c>
    </row>
    <row r="26" spans="1:5" x14ac:dyDescent="0.3">
      <c r="A26" s="21" t="s">
        <v>43</v>
      </c>
      <c r="B26" s="19">
        <v>22.471139999999998</v>
      </c>
      <c r="C26" s="19">
        <v>-616.94394999999997</v>
      </c>
      <c r="D26" s="19">
        <v>228.28509</v>
      </c>
      <c r="E26" s="19"/>
    </row>
    <row r="27" spans="1:5" x14ac:dyDescent="0.3">
      <c r="A27" s="21" t="s">
        <v>44</v>
      </c>
      <c r="B27" s="19">
        <v>1687.1980000000001</v>
      </c>
      <c r="C27" s="19">
        <v>1553.75</v>
      </c>
      <c r="D27" s="19"/>
      <c r="E27" s="19"/>
    </row>
    <row r="28" spans="1:5" ht="27.6" x14ac:dyDescent="0.3">
      <c r="A28" s="21" t="s">
        <v>45</v>
      </c>
      <c r="B28" s="19">
        <v>16420.402099999999</v>
      </c>
      <c r="C28" s="19"/>
      <c r="D28" s="19"/>
      <c r="E28" s="19"/>
    </row>
    <row r="29" spans="1:5" x14ac:dyDescent="0.3">
      <c r="A29" s="21" t="s">
        <v>46</v>
      </c>
      <c r="B29" s="19">
        <v>147</v>
      </c>
      <c r="C29" s="19"/>
      <c r="D29" s="19">
        <v>147</v>
      </c>
      <c r="E29" s="19"/>
    </row>
    <row r="30" spans="1:5" x14ac:dyDescent="0.3">
      <c r="A30" s="21" t="s">
        <v>47</v>
      </c>
      <c r="B30" s="19">
        <v>4.12</v>
      </c>
      <c r="C30" s="19"/>
      <c r="D30" s="19"/>
      <c r="E30" s="19"/>
    </row>
    <row r="31" spans="1:5" ht="27.6" x14ac:dyDescent="0.3">
      <c r="A31" s="21" t="s">
        <v>48</v>
      </c>
      <c r="B31" s="19">
        <v>216554</v>
      </c>
      <c r="C31" s="19"/>
      <c r="D31" s="19"/>
      <c r="E31" s="19"/>
    </row>
    <row r="32" spans="1:5" x14ac:dyDescent="0.3">
      <c r="A32" s="21" t="s">
        <v>49</v>
      </c>
      <c r="B32" s="19">
        <v>28313.475869999998</v>
      </c>
      <c r="C32" s="19">
        <v>2102.8418200000001</v>
      </c>
      <c r="D32" s="19">
        <v>33.81456</v>
      </c>
      <c r="E32" s="19"/>
    </row>
    <row r="33" spans="1:5" x14ac:dyDescent="0.3">
      <c r="A33" s="21" t="s">
        <v>50</v>
      </c>
      <c r="B33" s="19">
        <v>7219.6974399999999</v>
      </c>
      <c r="C33" s="19">
        <v>5004.0898100000004</v>
      </c>
      <c r="D33" s="19">
        <v>2140.70912</v>
      </c>
      <c r="E33" s="19">
        <v>-510.08157</v>
      </c>
    </row>
    <row r="34" spans="1:5" x14ac:dyDescent="0.3">
      <c r="A34" s="21" t="s">
        <v>51</v>
      </c>
      <c r="B34" s="19">
        <v>7208.9255700000003</v>
      </c>
      <c r="C34" s="19">
        <v>491</v>
      </c>
      <c r="D34" s="19">
        <v>70</v>
      </c>
      <c r="E34" s="19">
        <v>6573.5535499999996</v>
      </c>
    </row>
    <row r="35" spans="1:5" x14ac:dyDescent="0.3">
      <c r="A35" s="21" t="s">
        <v>52</v>
      </c>
      <c r="B35" s="19">
        <v>54990.791749999997</v>
      </c>
      <c r="C35" s="19">
        <v>-384.57535999999999</v>
      </c>
      <c r="D35" s="19">
        <v>-263.85534000000001</v>
      </c>
      <c r="E35" s="19">
        <v>54903.078800000003</v>
      </c>
    </row>
    <row r="36" spans="1:5" x14ac:dyDescent="0.3">
      <c r="A36" s="21" t="s">
        <v>53</v>
      </c>
      <c r="B36" s="19">
        <v>6763.5143900000003</v>
      </c>
      <c r="C36" s="19">
        <v>54.849029999999999</v>
      </c>
      <c r="D36" s="19">
        <v>12.66536</v>
      </c>
      <c r="E36" s="19"/>
    </row>
    <row r="37" spans="1:5" ht="27.6" x14ac:dyDescent="0.3">
      <c r="A37" s="21" t="s">
        <v>54</v>
      </c>
      <c r="B37" s="19">
        <v>1308.0897500000001</v>
      </c>
      <c r="C37" s="19"/>
      <c r="D37" s="19"/>
      <c r="E37" s="19"/>
    </row>
    <row r="38" spans="1:5" x14ac:dyDescent="0.3">
      <c r="A38" s="21" t="s">
        <v>55</v>
      </c>
      <c r="B38" s="19">
        <v>46.25</v>
      </c>
      <c r="C38" s="19"/>
      <c r="D38" s="19"/>
      <c r="E38" s="19"/>
    </row>
    <row r="39" spans="1:5" x14ac:dyDescent="0.3">
      <c r="A39" s="21" t="s">
        <v>56</v>
      </c>
      <c r="B39" s="19">
        <v>25277.395410000001</v>
      </c>
      <c r="C39" s="19"/>
      <c r="D39" s="19"/>
      <c r="E39" s="19"/>
    </row>
    <row r="40" spans="1:5" x14ac:dyDescent="0.3">
      <c r="A40" s="21" t="s">
        <v>57</v>
      </c>
      <c r="B40" s="19">
        <v>1815.83556</v>
      </c>
      <c r="C40" s="19">
        <v>1062.73062</v>
      </c>
      <c r="D40" s="19">
        <v>604.28220999999996</v>
      </c>
      <c r="E40" s="19"/>
    </row>
    <row r="41" spans="1:5" x14ac:dyDescent="0.3">
      <c r="A41" s="21" t="s">
        <v>58</v>
      </c>
      <c r="B41" s="19">
        <v>1294.6295700000001</v>
      </c>
      <c r="C41" s="19">
        <v>817.20114999999998</v>
      </c>
      <c r="D41" s="19">
        <v>467.15841999999998</v>
      </c>
      <c r="E41" s="19"/>
    </row>
    <row r="42" spans="1:5" ht="27.6" x14ac:dyDescent="0.3">
      <c r="A42" s="21" t="s">
        <v>59</v>
      </c>
      <c r="B42" s="19">
        <v>4029.08475</v>
      </c>
      <c r="C42" s="19"/>
      <c r="D42" s="19"/>
      <c r="E42" s="19">
        <v>4013.3961100000001</v>
      </c>
    </row>
    <row r="43" spans="1:5" x14ac:dyDescent="0.3">
      <c r="A43" s="21" t="s">
        <v>60</v>
      </c>
      <c r="B43" s="19">
        <v>7.2</v>
      </c>
      <c r="C43" s="19"/>
      <c r="D43" s="19"/>
      <c r="E43" s="19"/>
    </row>
    <row r="44" spans="1:5" x14ac:dyDescent="0.3">
      <c r="A44" s="21" t="s">
        <v>61</v>
      </c>
      <c r="B44" s="19">
        <v>20000</v>
      </c>
      <c r="C44" s="19"/>
      <c r="D44" s="19"/>
      <c r="E44" s="19"/>
    </row>
    <row r="45" spans="1:5" x14ac:dyDescent="0.3">
      <c r="A45" s="21" t="s">
        <v>62</v>
      </c>
      <c r="B45" s="19">
        <v>553</v>
      </c>
      <c r="C45" s="19">
        <v>553</v>
      </c>
      <c r="D45" s="19"/>
      <c r="E45" s="19"/>
    </row>
    <row r="46" spans="1:5" x14ac:dyDescent="0.3">
      <c r="A46" s="21" t="s">
        <v>63</v>
      </c>
      <c r="B46" s="19">
        <v>92.784369999999996</v>
      </c>
      <c r="C46" s="19"/>
      <c r="D46" s="19"/>
      <c r="E46" s="19"/>
    </row>
    <row r="47" spans="1:5" x14ac:dyDescent="0.3">
      <c r="A47" s="21" t="s">
        <v>64</v>
      </c>
      <c r="B47" s="19">
        <v>5</v>
      </c>
      <c r="C47" s="19"/>
      <c r="D47" s="19"/>
      <c r="E47" s="19"/>
    </row>
    <row r="48" spans="1:5" ht="27.6" x14ac:dyDescent="0.3">
      <c r="A48" s="21" t="s">
        <v>65</v>
      </c>
      <c r="B48" s="19">
        <v>154600.98871000001</v>
      </c>
      <c r="C48" s="19"/>
      <c r="D48" s="19"/>
      <c r="E48" s="19"/>
    </row>
    <row r="49" spans="1:5" x14ac:dyDescent="0.3">
      <c r="A49" s="21" t="s">
        <v>66</v>
      </c>
      <c r="B49" s="19">
        <v>1482.53982</v>
      </c>
      <c r="C49" s="19">
        <v>1189.76269</v>
      </c>
      <c r="D49" s="19">
        <v>273.37713000000002</v>
      </c>
      <c r="E49" s="19"/>
    </row>
    <row r="50" spans="1:5" x14ac:dyDescent="0.3">
      <c r="A50" s="21" t="s">
        <v>67</v>
      </c>
      <c r="B50" s="19">
        <v>3955.4092999999998</v>
      </c>
      <c r="C50" s="19"/>
      <c r="D50" s="19"/>
      <c r="E50" s="19"/>
    </row>
    <row r="51" spans="1:5" x14ac:dyDescent="0.3">
      <c r="A51" s="21" t="s">
        <v>68</v>
      </c>
      <c r="B51" s="19">
        <v>8627.0431900000003</v>
      </c>
      <c r="C51" s="19">
        <v>6823.0768099999996</v>
      </c>
      <c r="D51" s="19">
        <v>1532.5742299999999</v>
      </c>
      <c r="E51" s="19">
        <v>90</v>
      </c>
    </row>
    <row r="52" spans="1:5" x14ac:dyDescent="0.3">
      <c r="A52" s="21" t="s">
        <v>81</v>
      </c>
      <c r="B52" s="19">
        <v>475000</v>
      </c>
      <c r="C52" s="19"/>
      <c r="D52" s="19"/>
      <c r="E52" s="19"/>
    </row>
    <row r="53" spans="1:5" x14ac:dyDescent="0.3">
      <c r="A53" s="23" t="s">
        <v>69</v>
      </c>
      <c r="B53" s="20">
        <f>562426.84669+B52</f>
        <v>1037426.84669</v>
      </c>
      <c r="C53" s="20">
        <v>18650.782620000002</v>
      </c>
      <c r="D53" s="20">
        <v>5246.0107799999996</v>
      </c>
      <c r="E53" s="20">
        <v>65069.946889999999</v>
      </c>
    </row>
  </sheetData>
  <mergeCells count="22">
    <mergeCell ref="A21:D21"/>
    <mergeCell ref="A16:D16"/>
    <mergeCell ref="A17:D17"/>
    <mergeCell ref="A18:D18"/>
    <mergeCell ref="A19:D19"/>
    <mergeCell ref="A20:D20"/>
    <mergeCell ref="A1:E1"/>
    <mergeCell ref="A2:E2"/>
    <mergeCell ref="A5:D5"/>
    <mergeCell ref="A22:D22"/>
    <mergeCell ref="A24:A25"/>
    <mergeCell ref="B24:B25"/>
    <mergeCell ref="C24:E2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13" zoomScaleNormal="100" zoomScaleSheetLayoutView="100" workbookViewId="0">
      <selection activeCell="B18" sqref="B18"/>
    </sheetView>
  </sheetViews>
  <sheetFormatPr defaultRowHeight="14.4" x14ac:dyDescent="0.3"/>
  <cols>
    <col min="1" max="1" width="38.33203125" customWidth="1"/>
    <col min="2" max="2" width="13.109375" customWidth="1"/>
    <col min="3" max="3" width="13" customWidth="1"/>
    <col min="4" max="4" width="14.33203125" customWidth="1"/>
    <col min="5" max="5" width="14.6640625" customWidth="1"/>
    <col min="6" max="6" width="14.5546875" customWidth="1"/>
    <col min="7" max="7" width="15" customWidth="1"/>
    <col min="8" max="8" width="14.109375" customWidth="1"/>
    <col min="9" max="9" width="13.88671875" customWidth="1"/>
    <col min="10" max="10" width="13.6640625" customWidth="1"/>
    <col min="11" max="11" width="11.77734375" customWidth="1"/>
    <col min="12" max="12" width="13.6640625" customWidth="1"/>
    <col min="13" max="13" width="13.5546875" customWidth="1"/>
    <col min="14" max="14" width="13.77734375" customWidth="1"/>
    <col min="15" max="15" width="14.21875" customWidth="1"/>
  </cols>
  <sheetData>
    <row r="1" spans="1:20" s="29" customFormat="1" ht="15.6" x14ac:dyDescent="0.3">
      <c r="A1" s="43" t="s">
        <v>42</v>
      </c>
      <c r="C1" s="30" t="s">
        <v>13</v>
      </c>
    </row>
    <row r="2" spans="1:20" x14ac:dyDescent="0.3">
      <c r="A2" s="38" t="str">
        <f>TEXT(EndData2,"[$-FC19]ДД.ММ.ГГГ")</f>
        <v>28.01.2016</v>
      </c>
      <c r="B2" s="38">
        <f>A2+1</f>
        <v>42398</v>
      </c>
      <c r="C2" s="44" t="str">
        <f>TEXT(B2,"[$-FC19]ДД.ММ.ГГГ")</f>
        <v>29.01.2016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1362.3333700000001</v>
      </c>
      <c r="K4" s="40"/>
      <c r="L4" s="40"/>
      <c r="M4" s="40"/>
      <c r="N4" s="40"/>
      <c r="O4" s="40"/>
      <c r="P4" s="26">
        <v>1362.3333700000001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/>
      <c r="D5" s="40"/>
      <c r="E5" s="40"/>
      <c r="F5" s="40"/>
      <c r="G5" s="40"/>
      <c r="H5" s="40"/>
      <c r="I5" s="40"/>
      <c r="J5" s="40">
        <v>624</v>
      </c>
      <c r="K5" s="40">
        <v>621</v>
      </c>
      <c r="L5" s="40"/>
      <c r="M5" s="40"/>
      <c r="N5" s="40"/>
      <c r="O5" s="40"/>
      <c r="P5" s="26">
        <v>1245</v>
      </c>
      <c r="Q5" s="27"/>
      <c r="R5" s="27"/>
      <c r="S5" s="27"/>
      <c r="T5" s="27"/>
    </row>
    <row r="6" spans="1:20" ht="27" x14ac:dyDescent="0.3">
      <c r="A6" s="25" t="s">
        <v>33</v>
      </c>
      <c r="B6" s="40"/>
      <c r="C6" s="40"/>
      <c r="D6" s="40"/>
      <c r="E6" s="40"/>
      <c r="F6" s="40"/>
      <c r="G6" s="40"/>
      <c r="H6" s="40"/>
      <c r="I6" s="40"/>
      <c r="J6" s="40">
        <v>150.08337</v>
      </c>
      <c r="K6" s="40"/>
      <c r="L6" s="40"/>
      <c r="M6" s="40"/>
      <c r="N6" s="40"/>
      <c r="O6" s="40"/>
      <c r="P6" s="26">
        <v>150.08337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/>
      <c r="C7" s="40">
        <v>13500</v>
      </c>
      <c r="D7" s="40"/>
      <c r="E7" s="40"/>
      <c r="F7" s="40"/>
      <c r="G7" s="40"/>
      <c r="H7" s="40"/>
      <c r="I7" s="40"/>
      <c r="J7" s="40">
        <v>22436.008999999998</v>
      </c>
      <c r="K7" s="40"/>
      <c r="L7" s="40"/>
      <c r="M7" s="40"/>
      <c r="N7" s="40"/>
      <c r="O7" s="40"/>
      <c r="P7" s="26">
        <v>35936.008999999998</v>
      </c>
      <c r="Q7" s="27"/>
      <c r="R7" s="27"/>
      <c r="S7" s="27"/>
      <c r="T7" s="27"/>
    </row>
    <row r="8" spans="1:20" ht="93" x14ac:dyDescent="0.3">
      <c r="A8" s="25" t="s">
        <v>35</v>
      </c>
      <c r="B8" s="40"/>
      <c r="C8" s="40"/>
      <c r="D8" s="40"/>
      <c r="E8" s="40"/>
      <c r="F8" s="40"/>
      <c r="G8" s="40"/>
      <c r="H8" s="40"/>
      <c r="I8" s="40"/>
      <c r="J8" s="40">
        <v>77.569999999999993</v>
      </c>
      <c r="K8" s="40"/>
      <c r="L8" s="40"/>
      <c r="M8" s="40"/>
      <c r="N8" s="40">
        <v>95</v>
      </c>
      <c r="O8" s="40"/>
      <c r="P8" s="26">
        <v>172.57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/>
      <c r="C9" s="40">
        <v>7540</v>
      </c>
      <c r="D9" s="40">
        <v>3460</v>
      </c>
      <c r="E9" s="40">
        <v>1787.25</v>
      </c>
      <c r="F9" s="40">
        <v>460.4</v>
      </c>
      <c r="G9" s="40"/>
      <c r="H9" s="40"/>
      <c r="I9" s="40">
        <v>135</v>
      </c>
      <c r="J9" s="40">
        <v>2398.6666700000001</v>
      </c>
      <c r="K9" s="40">
        <v>933.03634</v>
      </c>
      <c r="L9" s="40"/>
      <c r="M9" s="40">
        <v>531</v>
      </c>
      <c r="N9" s="40"/>
      <c r="O9" s="40"/>
      <c r="P9" s="26">
        <v>17245.353009999999</v>
      </c>
      <c r="Q9" s="27"/>
      <c r="R9" s="27"/>
      <c r="S9" s="27"/>
      <c r="T9" s="27"/>
    </row>
    <row r="10" spans="1:20" ht="40.200000000000003" x14ac:dyDescent="0.3">
      <c r="A10" s="25" t="s">
        <v>37</v>
      </c>
      <c r="B10" s="40"/>
      <c r="C10" s="40"/>
      <c r="D10" s="40"/>
      <c r="E10" s="40"/>
      <c r="F10" s="40"/>
      <c r="G10" s="40">
        <v>24.625</v>
      </c>
      <c r="H10" s="40"/>
      <c r="I10" s="40"/>
      <c r="J10" s="40">
        <v>45.55</v>
      </c>
      <c r="K10" s="40">
        <v>7.1</v>
      </c>
      <c r="L10" s="40">
        <v>14.6</v>
      </c>
      <c r="M10" s="40"/>
      <c r="N10" s="40"/>
      <c r="O10" s="40"/>
      <c r="P10" s="26">
        <v>91.875</v>
      </c>
      <c r="Q10" s="27"/>
      <c r="R10" s="27"/>
      <c r="S10" s="27"/>
      <c r="T10" s="27"/>
    </row>
    <row r="11" spans="1:20" ht="93" x14ac:dyDescent="0.3">
      <c r="A11" s="25" t="s">
        <v>38</v>
      </c>
      <c r="B11" s="40">
        <v>1808.7422799999999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1808.7422799999999</v>
      </c>
      <c r="Q11" s="27"/>
      <c r="R11" s="27"/>
      <c r="S11" s="27"/>
      <c r="T11" s="27"/>
    </row>
    <row r="12" spans="1:20" ht="53.4" x14ac:dyDescent="0.3">
      <c r="A12" s="25" t="s">
        <v>39</v>
      </c>
      <c r="B12" s="40"/>
      <c r="C12" s="40"/>
      <c r="D12" s="40"/>
      <c r="E12" s="40"/>
      <c r="F12" s="40"/>
      <c r="G12" s="40"/>
      <c r="H12" s="40"/>
      <c r="I12" s="40"/>
      <c r="J12" s="40">
        <v>39527</v>
      </c>
      <c r="K12" s="40"/>
      <c r="L12" s="40"/>
      <c r="M12" s="40"/>
      <c r="N12" s="40"/>
      <c r="O12" s="40"/>
      <c r="P12" s="26">
        <v>39527</v>
      </c>
      <c r="Q12" s="27"/>
      <c r="R12" s="27"/>
      <c r="S12" s="27"/>
      <c r="T12" s="27"/>
    </row>
    <row r="13" spans="1:20" ht="106.2" x14ac:dyDescent="0.3">
      <c r="A13" s="25" t="s">
        <v>40</v>
      </c>
      <c r="B13" s="40"/>
      <c r="C13" s="40"/>
      <c r="D13" s="40">
        <v>710.2</v>
      </c>
      <c r="E13" s="40">
        <v>314.95</v>
      </c>
      <c r="F13" s="40">
        <v>158.19999999999999</v>
      </c>
      <c r="G13" s="40">
        <v>591.15</v>
      </c>
      <c r="H13" s="40">
        <v>166.05</v>
      </c>
      <c r="I13" s="40">
        <v>42.85</v>
      </c>
      <c r="J13" s="40">
        <v>1093.2</v>
      </c>
      <c r="K13" s="40">
        <v>184.65</v>
      </c>
      <c r="L13" s="40">
        <v>379.4</v>
      </c>
      <c r="M13" s="40">
        <v>241.95</v>
      </c>
      <c r="N13" s="40">
        <v>382.05</v>
      </c>
      <c r="O13" s="40">
        <v>105.05</v>
      </c>
      <c r="P13" s="26">
        <v>4369.7</v>
      </c>
      <c r="Q13" s="27"/>
      <c r="R13" s="27"/>
      <c r="S13" s="27"/>
      <c r="T13" s="27"/>
    </row>
    <row r="14" spans="1:20" x14ac:dyDescent="0.3">
      <c r="A14" s="33" t="s">
        <v>41</v>
      </c>
      <c r="B14" s="41">
        <v>1808.7422799999999</v>
      </c>
      <c r="C14" s="41">
        <v>21040</v>
      </c>
      <c r="D14" s="41">
        <v>4170.2</v>
      </c>
      <c r="E14" s="41">
        <v>2102.1999999999998</v>
      </c>
      <c r="F14" s="41">
        <v>618.6</v>
      </c>
      <c r="G14" s="41">
        <v>615.77499999999998</v>
      </c>
      <c r="H14" s="41">
        <v>166.05</v>
      </c>
      <c r="I14" s="41">
        <v>177.85</v>
      </c>
      <c r="J14" s="41">
        <v>67714.412410000004</v>
      </c>
      <c r="K14" s="41">
        <v>1745.7863400000001</v>
      </c>
      <c r="L14" s="41">
        <v>394</v>
      </c>
      <c r="M14" s="41">
        <v>772.95</v>
      </c>
      <c r="N14" s="41">
        <v>477.05</v>
      </c>
      <c r="O14" s="41">
        <v>105.05</v>
      </c>
      <c r="P14" s="26">
        <v>101908.66602999999</v>
      </c>
      <c r="Q14" s="34"/>
      <c r="R14" s="34"/>
      <c r="S14" s="34"/>
      <c r="T14" s="34"/>
    </row>
    <row r="16" spans="1:20" x14ac:dyDescent="0.3">
      <c r="A16" s="37" t="s">
        <v>30</v>
      </c>
      <c r="B16" s="36">
        <f>Учреждения!B53+'Муниципальные районы'!P14</f>
        <v>1139335.51272</v>
      </c>
    </row>
    <row r="17" spans="1:2" ht="32.25" customHeight="1" x14ac:dyDescent="0.3">
      <c r="A17" s="37" t="str">
        <f>CONCATENATE("Остатки бюджетных средств на ",C2,"г.")</f>
        <v>Остатки бюджетных средств на 29.01.2016г.</v>
      </c>
      <c r="B17" s="36">
        <v>4345328.9000000004</v>
      </c>
    </row>
  </sheetData>
  <pageMargins left="0.23622047244094491" right="0.15748031496062992" top="0.74803149606299213" bottom="0.74803149606299213" header="0.31496062992125984" footer="0.31496062992125984"/>
  <pageSetup paperSize="9" scale="5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2016-02-01T03:57:58Z</dcterms:modified>
</cp:coreProperties>
</file>