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Учреждения!$25:$26</definedName>
    <definedName name="_xlnm.Print_Area" localSheetId="1">'Муниципальные районы'!$A$1:$P$17</definedName>
    <definedName name="_xlnm.Print_Area" localSheetId="0">Учреждения!$A$1:$E$56</definedName>
  </definedNames>
  <calcPr calcId="152511" refMode="R1C1"/>
</workbook>
</file>

<file path=xl/calcChain.xml><?xml version="1.0" encoding="utf-8"?>
<calcChain xmlns="http://schemas.openxmlformats.org/spreadsheetml/2006/main">
  <c r="E23" i="1" l="1"/>
  <c r="E8" i="1" s="1"/>
  <c r="E9" i="1"/>
  <c r="E14" i="1"/>
  <c r="E13" i="1"/>
  <c r="E16" i="1"/>
  <c r="E12" i="1"/>
  <c r="E17" i="1"/>
  <c r="E22" i="1"/>
  <c r="E20" i="1"/>
  <c r="E15" i="1"/>
  <c r="E21" i="1"/>
  <c r="E10" i="1"/>
  <c r="E19" i="1"/>
  <c r="E18" i="1"/>
  <c r="E11" i="1"/>
  <c r="B15" i="2" l="1"/>
  <c r="A2" i="2" l="1"/>
  <c r="B2" i="2" s="1"/>
  <c r="C2" i="2" s="1"/>
  <c r="A1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<sst xmlns="http://schemas.openxmlformats.org/spreadsheetml/2006/main" count="85" uniqueCount="84">
  <si>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</si>
  <si>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</si>
  <si>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</si>
  <si>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</si>
  <si>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</si>
  <si>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</si>
  <si>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</si>
  <si>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</si>
  <si>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</si>
  <si>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</si>
  <si>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</si>
  <si>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</si>
  <si>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</si>
  <si>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</si>
  <si>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</si>
  <si>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</si>
  <si>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</si>
  <si>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</si>
  <si>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</si>
  <si>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</si>
  <si>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</si>
  <si>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</si>
  <si>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</si>
  <si>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</si>
  <si>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</si>
  <si>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</si>
  <si>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</si>
  <si>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</si>
  <si>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</si>
  <si>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</si>
  <si>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</si>
  <si>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</si>
  <si>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</si>
  <si>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за счет средств резервного фонда Правительства Камчатского края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</si>
  <si>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</si>
  <si>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</si>
  <si>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</si>
  <si>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</si>
  <si>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Выплата единовременного пособия при всех формах устройства детей, лишенных родительского попечения, в семью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</si>
  <si>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</si>
  <si>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</si>
  <si>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18.02.2016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</si>
  <si>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</si>
  <si>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</si>
  <si>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</si>
  <si>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</si>
  <si>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</si>
  <si>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</si>
  <si>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</si>
  <si>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</si>
  <si>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</si>
  <si>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</si>
  <si>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</si>
  <si>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</si>
  <si>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</si>
  <si>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</si>
  <si>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</si>
  <si>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</si>
  <si>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</si>
  <si>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</si>
  <si>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</si>
  <si>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</si>
  <si>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</si>
  <si>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</si>
  <si>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</si>
  <si>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</si>
  <si>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</si>
  <si>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</si>
  <si>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</si>
  <si>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</si>
  <si>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12.02.2016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</si>
  <si>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</si>
  <si>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</si>
  <si>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</si>
  <si>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</si>
  <si>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</si>
  <si>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Единая субвенция бюджетам субъектов Российской Федерации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</si>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</sst>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topLeftCell="A2" zoomScaleNormal="100" zoomScaleSheetLayoutView="100" workbookViewId="0">
      <selection activeCell="E24" sqref="E24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70</v>
      </c>
      <c r="G1" s="32" t="str">
        <f>TEXT(F1,"[$-FC19]ДД ММММ")</f>
        <v>12 февраля</v>
      </c>
      <c r="H1" s="32" t="str">
        <f>TEXT(F1,"[$-FC19]ДД.ММ.ГГГ \г")</f>
        <v>12.02.2016 г</v>
      </c>
    </row>
    <row r="2" spans="1:9" ht="15.6" x14ac:dyDescent="0.3">
      <c r="A2" s="45" t="str">
        <f>CONCATENATE("с ",G1," по ",G2,"ода")</f>
        <v>с 12 февраля по 18 февраля 2016 года</v>
      </c>
      <c r="B2" s="45"/>
      <c r="C2" s="45"/>
      <c r="D2" s="45"/>
      <c r="E2" s="45"/>
      <c r="F2" s="31" t="s">
        <v>41</v>
      </c>
      <c r="G2" s="32" t="str">
        <f>TEXT(F2,"[$-FC19]ДД ММММ ГГГ \г")</f>
        <v>18 февраля 2016 г</v>
      </c>
      <c r="H2" s="32" t="str">
        <f>TEXT(F2,"[$-FC19]ДД.ММ.ГГГ \г")</f>
        <v>18.02.2016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12.02.2016 г.</v>
      </c>
      <c r="B5" s="47"/>
      <c r="C5" s="47"/>
      <c r="D5" s="48"/>
      <c r="E5" s="8">
        <v>4505118.9000000004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E23-E9</f>
        <v>229264.57705999998</v>
      </c>
    </row>
    <row r="9" spans="1:9" x14ac:dyDescent="0.3">
      <c r="A9" s="57" t="s">
        <v>4</v>
      </c>
      <c r="B9" s="56"/>
      <c r="C9" s="56"/>
      <c r="D9" s="56"/>
      <c r="E9" s="14">
        <f>SUM(E10:E22)</f>
        <v>127370.5</v>
      </c>
    </row>
    <row r="10" spans="1:9" ht="29.4" customHeight="1" x14ac:dyDescent="0.3">
      <c r="A10" s="57" t="s">
        <v>71</v>
      </c>
      <c r="B10" s="56"/>
      <c r="C10" s="56"/>
      <c r="D10" s="56"/>
      <c r="E10" s="14">
        <f>5253+2615+11829.5</f>
        <v>19697.5</v>
      </c>
    </row>
    <row r="11" spans="1:9" ht="42.6" customHeight="1" x14ac:dyDescent="0.3">
      <c r="A11" s="57" t="s">
        <v>72</v>
      </c>
      <c r="B11" s="56"/>
      <c r="C11" s="56"/>
      <c r="D11" s="56"/>
      <c r="E11" s="14">
        <f>190.7</f>
        <v>190.7</v>
      </c>
    </row>
    <row r="12" spans="1:9" ht="29.4" customHeight="1" x14ac:dyDescent="0.3">
      <c r="A12" s="57" t="s">
        <v>73</v>
      </c>
      <c r="B12" s="56"/>
      <c r="C12" s="56"/>
      <c r="D12" s="56"/>
      <c r="E12" s="14">
        <f>5.8+16.7+31.1+1</f>
        <v>54.6</v>
      </c>
    </row>
    <row r="13" spans="1:9" ht="34.200000000000003" customHeight="1" x14ac:dyDescent="0.3">
      <c r="A13" s="57" t="s">
        <v>74</v>
      </c>
      <c r="B13" s="56"/>
      <c r="C13" s="56"/>
      <c r="D13" s="56"/>
      <c r="E13" s="14">
        <f>841.6+486+271.7+58.9+101</f>
        <v>1759.2</v>
      </c>
    </row>
    <row r="14" spans="1:9" ht="30" customHeight="1" x14ac:dyDescent="0.3">
      <c r="A14" s="57" t="s">
        <v>75</v>
      </c>
      <c r="B14" s="56"/>
      <c r="C14" s="56"/>
      <c r="D14" s="56"/>
      <c r="E14" s="14">
        <f>1342.5+155.5+742.9+501+48883.4</f>
        <v>51625.3</v>
      </c>
    </row>
    <row r="15" spans="1:9" x14ac:dyDescent="0.3">
      <c r="A15" s="57" t="s">
        <v>76</v>
      </c>
      <c r="B15" s="56"/>
      <c r="C15" s="56"/>
      <c r="D15" s="56"/>
      <c r="E15" s="14">
        <f>1145.8+80+5.8</f>
        <v>1231.5999999999999</v>
      </c>
    </row>
    <row r="16" spans="1:9" ht="31.8" customHeight="1" x14ac:dyDescent="0.3">
      <c r="A16" s="57" t="s">
        <v>77</v>
      </c>
      <c r="B16" s="56"/>
      <c r="C16" s="56"/>
      <c r="D16" s="56"/>
      <c r="E16" s="14">
        <f>9078.6+1656.3+15969.8+7451.1</f>
        <v>34155.799999999996</v>
      </c>
    </row>
    <row r="17" spans="1:5" ht="42.6" customHeight="1" x14ac:dyDescent="0.3">
      <c r="A17" s="57" t="s">
        <v>78</v>
      </c>
      <c r="B17" s="56"/>
      <c r="C17" s="56"/>
      <c r="D17" s="56"/>
      <c r="E17" s="14">
        <f>164.4+37.9</f>
        <v>202.3</v>
      </c>
    </row>
    <row r="18" spans="1:5" ht="35.4" customHeight="1" x14ac:dyDescent="0.3">
      <c r="A18" s="57" t="s">
        <v>79</v>
      </c>
      <c r="B18" s="56"/>
      <c r="C18" s="56"/>
      <c r="D18" s="56"/>
      <c r="E18" s="14">
        <f>4364.2</f>
        <v>4364.2</v>
      </c>
    </row>
    <row r="19" spans="1:5" ht="31.2" customHeight="1" x14ac:dyDescent="0.3">
      <c r="A19" s="57" t="s">
        <v>80</v>
      </c>
      <c r="B19" s="56"/>
      <c r="C19" s="56"/>
      <c r="D19" s="56"/>
      <c r="E19" s="14">
        <f>125+156.2</f>
        <v>281.2</v>
      </c>
    </row>
    <row r="20" spans="1:5" ht="28.8" customHeight="1" x14ac:dyDescent="0.3">
      <c r="A20" s="57" t="s">
        <v>81</v>
      </c>
      <c r="B20" s="56"/>
      <c r="C20" s="56"/>
      <c r="D20" s="56"/>
      <c r="E20" s="14">
        <f>3256.4+8581</f>
        <v>11837.4</v>
      </c>
    </row>
    <row r="21" spans="1:5" ht="33" customHeight="1" x14ac:dyDescent="0.3">
      <c r="A21" s="57" t="s">
        <v>82</v>
      </c>
      <c r="B21" s="56"/>
      <c r="C21" s="56"/>
      <c r="D21" s="56"/>
      <c r="E21" s="14">
        <f>56.3</f>
        <v>56.3</v>
      </c>
    </row>
    <row r="22" spans="1:5" ht="33" customHeight="1" x14ac:dyDescent="0.3">
      <c r="A22" s="57" t="s">
        <v>83</v>
      </c>
      <c r="B22" s="56"/>
      <c r="C22" s="56"/>
      <c r="D22" s="56"/>
      <c r="E22" s="14">
        <f>1914.4</f>
        <v>1914.4</v>
      </c>
    </row>
    <row r="23" spans="1:5" x14ac:dyDescent="0.3">
      <c r="A23" s="49" t="s">
        <v>5</v>
      </c>
      <c r="B23" s="50"/>
      <c r="C23" s="50"/>
      <c r="D23" s="50"/>
      <c r="E23" s="13">
        <f>'Муниципальные районы'!B16-Учреждения!E5+'Муниципальные районы'!B15</f>
        <v>356635.07705999998</v>
      </c>
    </row>
    <row r="24" spans="1:5" x14ac:dyDescent="0.3">
      <c r="A24" s="15"/>
      <c r="B24" s="16"/>
      <c r="C24" s="16"/>
      <c r="D24" s="6"/>
      <c r="E24" s="17"/>
    </row>
    <row r="25" spans="1:5" x14ac:dyDescent="0.3">
      <c r="A25" s="51" t="s">
        <v>14</v>
      </c>
      <c r="B25" s="53" t="s">
        <v>6</v>
      </c>
      <c r="C25" s="54" t="s">
        <v>7</v>
      </c>
      <c r="D25" s="54"/>
      <c r="E25" s="54"/>
    </row>
    <row r="26" spans="1:5" ht="82.8" x14ac:dyDescent="0.3">
      <c r="A26" s="52"/>
      <c r="B26" s="53"/>
      <c r="C26" s="18" t="s">
        <v>8</v>
      </c>
      <c r="D26" s="18" t="s">
        <v>9</v>
      </c>
      <c r="E26" s="18" t="s">
        <v>10</v>
      </c>
    </row>
    <row r="27" spans="1:5" x14ac:dyDescent="0.3">
      <c r="A27" s="21" t="s">
        <v>42</v>
      </c>
      <c r="B27" s="19">
        <v>166.31576999999999</v>
      </c>
      <c r="C27" s="19"/>
      <c r="D27" s="19"/>
      <c r="E27" s="19"/>
    </row>
    <row r="28" spans="1:5" x14ac:dyDescent="0.3">
      <c r="A28" s="21" t="s">
        <v>43</v>
      </c>
      <c r="B28" s="19">
        <v>535.20000000000005</v>
      </c>
      <c r="C28" s="19">
        <v>175.2</v>
      </c>
      <c r="D28" s="19"/>
      <c r="E28" s="19"/>
    </row>
    <row r="29" spans="1:5" x14ac:dyDescent="0.3">
      <c r="A29" s="21" t="s">
        <v>44</v>
      </c>
      <c r="B29" s="19">
        <v>9891.7361199999996</v>
      </c>
      <c r="C29" s="19">
        <v>811.11530000000005</v>
      </c>
      <c r="D29" s="19">
        <v>63.756819999999998</v>
      </c>
      <c r="E29" s="19"/>
    </row>
    <row r="30" spans="1:5" ht="27.6" x14ac:dyDescent="0.3">
      <c r="A30" s="21" t="s">
        <v>45</v>
      </c>
      <c r="B30" s="19">
        <v>80814.329429999998</v>
      </c>
      <c r="C30" s="19">
        <v>293.28012000000001</v>
      </c>
      <c r="D30" s="19"/>
      <c r="E30" s="19"/>
    </row>
    <row r="31" spans="1:5" x14ac:dyDescent="0.3">
      <c r="A31" s="21" t="s">
        <v>46</v>
      </c>
      <c r="B31" s="19">
        <v>39.59319</v>
      </c>
      <c r="C31" s="19"/>
      <c r="D31" s="19"/>
      <c r="E31" s="19"/>
    </row>
    <row r="32" spans="1:5" x14ac:dyDescent="0.3">
      <c r="A32" s="21" t="s">
        <v>47</v>
      </c>
      <c r="B32" s="19">
        <v>3820.4166500000001</v>
      </c>
      <c r="C32" s="19"/>
      <c r="D32" s="19"/>
      <c r="E32" s="19"/>
    </row>
    <row r="33" spans="1:5" ht="27.6" x14ac:dyDescent="0.3">
      <c r="A33" s="21" t="s">
        <v>48</v>
      </c>
      <c r="B33" s="19">
        <v>190331.65956999999</v>
      </c>
      <c r="C33" s="19"/>
      <c r="D33" s="19"/>
      <c r="E33" s="19"/>
    </row>
    <row r="34" spans="1:5" x14ac:dyDescent="0.3">
      <c r="A34" s="21" t="s">
        <v>49</v>
      </c>
      <c r="B34" s="19">
        <v>5162.2870000000003</v>
      </c>
      <c r="C34" s="19">
        <v>625</v>
      </c>
      <c r="D34" s="19"/>
      <c r="E34" s="19"/>
    </row>
    <row r="35" spans="1:5" x14ac:dyDescent="0.3">
      <c r="A35" s="21" t="s">
        <v>50</v>
      </c>
      <c r="B35" s="19">
        <v>800.30259000000001</v>
      </c>
      <c r="C35" s="19">
        <v>700</v>
      </c>
      <c r="D35" s="19"/>
      <c r="E35" s="19">
        <v>100.30259</v>
      </c>
    </row>
    <row r="36" spans="1:5" x14ac:dyDescent="0.3">
      <c r="A36" s="21" t="s">
        <v>51</v>
      </c>
      <c r="B36" s="19">
        <v>23440.784100000001</v>
      </c>
      <c r="C36" s="19">
        <v>200</v>
      </c>
      <c r="D36" s="19"/>
      <c r="E36" s="19">
        <v>865.73857999999996</v>
      </c>
    </row>
    <row r="37" spans="1:5" x14ac:dyDescent="0.3">
      <c r="A37" s="21" t="s">
        <v>52</v>
      </c>
      <c r="B37" s="19">
        <v>36875.035739999999</v>
      </c>
      <c r="C37" s="19">
        <v>1000</v>
      </c>
      <c r="D37" s="19"/>
      <c r="E37" s="19">
        <v>34846.367590000002</v>
      </c>
    </row>
    <row r="38" spans="1:5" x14ac:dyDescent="0.3">
      <c r="A38" s="21" t="s">
        <v>53</v>
      </c>
      <c r="B38" s="19">
        <v>43.506900000000002</v>
      </c>
      <c r="C38" s="19"/>
      <c r="D38" s="19"/>
      <c r="E38" s="19"/>
    </row>
    <row r="39" spans="1:5" ht="27.6" x14ac:dyDescent="0.3">
      <c r="A39" s="21" t="s">
        <v>54</v>
      </c>
      <c r="B39" s="19">
        <v>14294.511</v>
      </c>
      <c r="C39" s="19">
        <v>13000</v>
      </c>
      <c r="D39" s="19"/>
      <c r="E39" s="19"/>
    </row>
    <row r="40" spans="1:5" x14ac:dyDescent="0.3">
      <c r="A40" s="21" t="s">
        <v>55</v>
      </c>
      <c r="B40" s="19">
        <v>49</v>
      </c>
      <c r="C40" s="19"/>
      <c r="D40" s="19"/>
      <c r="E40" s="19"/>
    </row>
    <row r="41" spans="1:5" x14ac:dyDescent="0.3">
      <c r="A41" s="21" t="s">
        <v>56</v>
      </c>
      <c r="B41" s="19">
        <v>1370</v>
      </c>
      <c r="C41" s="19">
        <v>1370</v>
      </c>
      <c r="D41" s="19"/>
      <c r="E41" s="19"/>
    </row>
    <row r="42" spans="1:5" ht="27.6" x14ac:dyDescent="0.3">
      <c r="A42" s="21" t="s">
        <v>57</v>
      </c>
      <c r="B42" s="19">
        <v>144.35072</v>
      </c>
      <c r="C42" s="19"/>
      <c r="D42" s="19">
        <v>7.45</v>
      </c>
      <c r="E42" s="19">
        <v>46.805160000000001</v>
      </c>
    </row>
    <row r="43" spans="1:5" x14ac:dyDescent="0.3">
      <c r="A43" s="21" t="s">
        <v>58</v>
      </c>
      <c r="B43" s="19">
        <v>199.5729</v>
      </c>
      <c r="C43" s="19"/>
      <c r="D43" s="19"/>
      <c r="E43" s="19"/>
    </row>
    <row r="44" spans="1:5" x14ac:dyDescent="0.3">
      <c r="A44" s="21" t="s">
        <v>59</v>
      </c>
      <c r="B44" s="19">
        <v>15263.69319</v>
      </c>
      <c r="C44" s="19"/>
      <c r="D44" s="19">
        <v>609.13599999999997</v>
      </c>
      <c r="E44" s="19"/>
    </row>
    <row r="45" spans="1:5" x14ac:dyDescent="0.3">
      <c r="A45" s="21" t="s">
        <v>60</v>
      </c>
      <c r="B45" s="19">
        <v>39.887430000000002</v>
      </c>
      <c r="C45" s="19"/>
      <c r="D45" s="19"/>
      <c r="E45" s="19"/>
    </row>
    <row r="46" spans="1:5" x14ac:dyDescent="0.3">
      <c r="A46" s="21" t="s">
        <v>61</v>
      </c>
      <c r="B46" s="19">
        <v>6</v>
      </c>
      <c r="C46" s="19"/>
      <c r="D46" s="19"/>
      <c r="E46" s="19"/>
    </row>
    <row r="47" spans="1:5" ht="27.6" x14ac:dyDescent="0.3">
      <c r="A47" s="21" t="s">
        <v>62</v>
      </c>
      <c r="B47" s="19">
        <v>22578.071380000001</v>
      </c>
      <c r="C47" s="19"/>
      <c r="D47" s="19"/>
      <c r="E47" s="19"/>
    </row>
    <row r="48" spans="1:5" x14ac:dyDescent="0.3">
      <c r="A48" s="21" t="s">
        <v>63</v>
      </c>
      <c r="B48" s="19">
        <v>25.07</v>
      </c>
      <c r="C48" s="19"/>
      <c r="D48" s="19"/>
      <c r="E48" s="19"/>
    </row>
    <row r="49" spans="1:5" x14ac:dyDescent="0.3">
      <c r="A49" s="21" t="s">
        <v>64</v>
      </c>
      <c r="B49" s="19">
        <v>6652.7</v>
      </c>
      <c r="C49" s="19"/>
      <c r="D49" s="19"/>
      <c r="E49" s="19"/>
    </row>
    <row r="50" spans="1:5" x14ac:dyDescent="0.3">
      <c r="A50" s="21" t="s">
        <v>65</v>
      </c>
      <c r="B50" s="19">
        <v>1324.52694</v>
      </c>
      <c r="C50" s="19">
        <v>1212.7376300000001</v>
      </c>
      <c r="D50" s="19">
        <v>43.129820000000002</v>
      </c>
      <c r="E50" s="19"/>
    </row>
    <row r="51" spans="1:5" x14ac:dyDescent="0.3">
      <c r="A51" s="21" t="s">
        <v>66</v>
      </c>
      <c r="B51" s="19">
        <v>958.51148999999998</v>
      </c>
      <c r="C51" s="19">
        <v>937.51148999999998</v>
      </c>
      <c r="D51" s="19"/>
      <c r="E51" s="19"/>
    </row>
    <row r="52" spans="1:5" x14ac:dyDescent="0.3">
      <c r="A52" s="21" t="s">
        <v>67</v>
      </c>
      <c r="B52" s="19">
        <v>-190</v>
      </c>
      <c r="C52" s="19"/>
      <c r="D52" s="19"/>
      <c r="E52" s="19"/>
    </row>
    <row r="53" spans="1:5" x14ac:dyDescent="0.3">
      <c r="A53" s="21" t="s">
        <v>68</v>
      </c>
      <c r="B53" s="19">
        <v>55.230289999999997</v>
      </c>
      <c r="C53" s="19"/>
      <c r="D53" s="19"/>
      <c r="E53" s="19"/>
    </row>
    <row r="54" spans="1:5" x14ac:dyDescent="0.3">
      <c r="A54" s="23" t="s">
        <v>69</v>
      </c>
      <c r="B54" s="20">
        <v>414692.29239999998</v>
      </c>
      <c r="C54" s="20">
        <v>20324.844539999998</v>
      </c>
      <c r="D54" s="20">
        <v>723.47263999999996</v>
      </c>
      <c r="E54" s="20">
        <v>35859.213920000002</v>
      </c>
    </row>
  </sheetData>
  <mergeCells count="23">
    <mergeCell ref="A21:D21"/>
    <mergeCell ref="A22:D22"/>
    <mergeCell ref="A16:D16"/>
    <mergeCell ref="A17:D17"/>
    <mergeCell ref="A18:D18"/>
    <mergeCell ref="A19:D19"/>
    <mergeCell ref="A20:D20"/>
    <mergeCell ref="A1:E1"/>
    <mergeCell ref="A2:E2"/>
    <mergeCell ref="A5:D5"/>
    <mergeCell ref="A23:D23"/>
    <mergeCell ref="A25:A26"/>
    <mergeCell ref="B25:B26"/>
    <mergeCell ref="C25:E2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view="pageBreakPreview" topLeftCell="A10" zoomScaleNormal="100" zoomScaleSheetLayoutView="100" workbookViewId="0">
      <selection activeCell="B17" sqref="B17"/>
    </sheetView>
  </sheetViews>
  <sheetFormatPr defaultRowHeight="14.4" x14ac:dyDescent="0.3"/>
  <cols>
    <col min="1" max="1" width="38.33203125" customWidth="1"/>
    <col min="2" max="3" width="13.109375" customWidth="1"/>
    <col min="4" max="4" width="14.33203125" customWidth="1"/>
    <col min="5" max="5" width="13.109375" customWidth="1"/>
    <col min="6" max="6" width="14.44140625" customWidth="1"/>
    <col min="7" max="7" width="13.88671875" customWidth="1"/>
    <col min="8" max="8" width="14.44140625" customWidth="1"/>
    <col min="9" max="10" width="12.6640625" customWidth="1"/>
    <col min="11" max="11" width="11" customWidth="1"/>
    <col min="12" max="12" width="13.77734375" customWidth="1"/>
    <col min="13" max="13" width="13.44140625" customWidth="1"/>
    <col min="14" max="14" width="13" customWidth="1"/>
    <col min="15" max="15" width="13.88671875" customWidth="1"/>
  </cols>
  <sheetData>
    <row r="1" spans="1:20" s="29" customFormat="1" ht="15.6" x14ac:dyDescent="0.3">
      <c r="A1" s="43" t="s">
        <v>41</v>
      </c>
      <c r="C1" s="30" t="s">
        <v>13</v>
      </c>
    </row>
    <row r="2" spans="1:20" x14ac:dyDescent="0.3">
      <c r="A2" s="38" t="str">
        <f>TEXT(EndData2,"[$-FC19]ДД.ММ.ГГГ")</f>
        <v>18.02.2016</v>
      </c>
      <c r="B2" s="38">
        <f>A2+1</f>
        <v>42419</v>
      </c>
      <c r="C2" s="44" t="str">
        <f>TEXT(B2,"[$-FC19]ДД.ММ.ГГГ")</f>
        <v>19.02.2016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40.200000000000003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>
        <v>2000</v>
      </c>
      <c r="L4" s="40"/>
      <c r="M4" s="40"/>
      <c r="N4" s="40"/>
      <c r="O4" s="40"/>
      <c r="P4" s="26">
        <v>2000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/>
      <c r="C5" s="40"/>
      <c r="D5" s="40"/>
      <c r="E5" s="40"/>
      <c r="F5" s="40"/>
      <c r="G5" s="40"/>
      <c r="H5" s="40"/>
      <c r="I5" s="40"/>
      <c r="J5" s="40"/>
      <c r="K5" s="40">
        <v>1544</v>
      </c>
      <c r="L5" s="40"/>
      <c r="M5" s="40"/>
      <c r="N5" s="40"/>
      <c r="O5" s="40"/>
      <c r="P5" s="26">
        <v>1544</v>
      </c>
      <c r="Q5" s="27"/>
      <c r="R5" s="27"/>
      <c r="S5" s="27"/>
      <c r="T5" s="27"/>
    </row>
    <row r="6" spans="1:20" ht="27" x14ac:dyDescent="0.3">
      <c r="A6" s="25" t="s">
        <v>33</v>
      </c>
      <c r="B6" s="40"/>
      <c r="C6" s="40">
        <v>70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70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/>
      <c r="C7" s="40"/>
      <c r="D7" s="40"/>
      <c r="E7" s="40"/>
      <c r="F7" s="40"/>
      <c r="G7" s="40"/>
      <c r="H7" s="40"/>
      <c r="I7" s="40">
        <v>12000</v>
      </c>
      <c r="J7" s="40"/>
      <c r="K7" s="40"/>
      <c r="L7" s="40"/>
      <c r="M7" s="40"/>
      <c r="N7" s="40"/>
      <c r="O7" s="40"/>
      <c r="P7" s="26">
        <v>12000</v>
      </c>
      <c r="Q7" s="27"/>
      <c r="R7" s="27"/>
      <c r="S7" s="27"/>
      <c r="T7" s="27"/>
    </row>
    <row r="8" spans="1:20" ht="79.8" x14ac:dyDescent="0.3">
      <c r="A8" s="25" t="s">
        <v>35</v>
      </c>
      <c r="B8" s="40"/>
      <c r="C8" s="40"/>
      <c r="D8" s="40"/>
      <c r="E8" s="40"/>
      <c r="F8" s="40"/>
      <c r="G8" s="40"/>
      <c r="H8" s="40"/>
      <c r="I8" s="40">
        <v>86</v>
      </c>
      <c r="J8" s="40"/>
      <c r="K8" s="40"/>
      <c r="L8" s="40"/>
      <c r="M8" s="40">
        <v>144.417</v>
      </c>
      <c r="N8" s="40"/>
      <c r="O8" s="40"/>
      <c r="P8" s="26">
        <v>230.417</v>
      </c>
      <c r="Q8" s="27"/>
      <c r="R8" s="27"/>
      <c r="S8" s="27"/>
      <c r="T8" s="27"/>
    </row>
    <row r="9" spans="1:20" ht="132.6" x14ac:dyDescent="0.3">
      <c r="A9" s="25" t="s">
        <v>36</v>
      </c>
      <c r="B9" s="40">
        <v>89.4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89.4</v>
      </c>
      <c r="Q9" s="27"/>
      <c r="R9" s="27"/>
      <c r="S9" s="27"/>
      <c r="T9" s="27"/>
    </row>
    <row r="10" spans="1:20" ht="66.599999999999994" x14ac:dyDescent="0.3">
      <c r="A10" s="25" t="s">
        <v>37</v>
      </c>
      <c r="B10" s="40">
        <v>8068.1602899999998</v>
      </c>
      <c r="C10" s="40">
        <v>1753</v>
      </c>
      <c r="D10" s="40"/>
      <c r="E10" s="40">
        <v>136</v>
      </c>
      <c r="F10" s="40"/>
      <c r="G10" s="40">
        <v>6575</v>
      </c>
      <c r="H10" s="40"/>
      <c r="I10" s="40"/>
      <c r="J10" s="40">
        <v>330.21553</v>
      </c>
      <c r="K10" s="40"/>
      <c r="L10" s="40">
        <v>470.09183999999999</v>
      </c>
      <c r="M10" s="40"/>
      <c r="N10" s="40"/>
      <c r="O10" s="40"/>
      <c r="P10" s="26">
        <v>17332.467659999998</v>
      </c>
      <c r="Q10" s="27"/>
      <c r="R10" s="27"/>
      <c r="S10" s="27"/>
      <c r="T10" s="27"/>
    </row>
    <row r="11" spans="1:20" ht="40.200000000000003" x14ac:dyDescent="0.3">
      <c r="A11" s="25" t="s">
        <v>38</v>
      </c>
      <c r="B11" s="40">
        <v>177.83872</v>
      </c>
      <c r="C11" s="40">
        <v>69.589439999999996</v>
      </c>
      <c r="D11" s="40"/>
      <c r="E11" s="40"/>
      <c r="F11" s="40"/>
      <c r="G11" s="40">
        <v>46.392960000000002</v>
      </c>
      <c r="H11" s="40"/>
      <c r="I11" s="40"/>
      <c r="J11" s="40">
        <v>92.785920000000004</v>
      </c>
      <c r="K11" s="40"/>
      <c r="L11" s="40"/>
      <c r="M11" s="40"/>
      <c r="N11" s="40">
        <v>46.392960000000002</v>
      </c>
      <c r="O11" s="40"/>
      <c r="P11" s="26">
        <v>433</v>
      </c>
      <c r="Q11" s="27"/>
      <c r="R11" s="27"/>
      <c r="S11" s="27"/>
      <c r="T11" s="27"/>
    </row>
    <row r="12" spans="1:20" ht="79.8" x14ac:dyDescent="0.3">
      <c r="A12" s="25" t="s">
        <v>39</v>
      </c>
      <c r="B12" s="40"/>
      <c r="C12" s="40">
        <v>29641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6">
        <v>29641</v>
      </c>
      <c r="Q12" s="27"/>
      <c r="R12" s="27"/>
      <c r="S12" s="27"/>
      <c r="T12" s="27"/>
    </row>
    <row r="13" spans="1:20" x14ac:dyDescent="0.3">
      <c r="A13" s="33" t="s">
        <v>40</v>
      </c>
      <c r="B13" s="41">
        <v>8335.3990099999992</v>
      </c>
      <c r="C13" s="41">
        <v>31533.58944</v>
      </c>
      <c r="D13" s="41"/>
      <c r="E13" s="41">
        <v>136</v>
      </c>
      <c r="F13" s="41"/>
      <c r="G13" s="41">
        <v>6621.3929600000001</v>
      </c>
      <c r="H13" s="41"/>
      <c r="I13" s="41">
        <v>12086</v>
      </c>
      <c r="J13" s="41">
        <v>423.00144999999998</v>
      </c>
      <c r="K13" s="41">
        <v>3544</v>
      </c>
      <c r="L13" s="41">
        <v>470.09183999999999</v>
      </c>
      <c r="M13" s="41">
        <v>144.417</v>
      </c>
      <c r="N13" s="41">
        <v>46.392960000000002</v>
      </c>
      <c r="O13" s="41"/>
      <c r="P13" s="26">
        <v>63340.284659999998</v>
      </c>
      <c r="Q13" s="34"/>
      <c r="R13" s="34"/>
      <c r="S13" s="34"/>
      <c r="T13" s="34"/>
    </row>
    <row r="15" spans="1:20" x14ac:dyDescent="0.3">
      <c r="A15" s="37" t="s">
        <v>30</v>
      </c>
      <c r="B15" s="36">
        <f>Учреждения!B54+'Муниципальные районы'!P13</f>
        <v>478032.57705999998</v>
      </c>
    </row>
    <row r="16" spans="1:20" ht="32.25" customHeight="1" x14ac:dyDescent="0.3">
      <c r="A16" s="37" t="str">
        <f>CONCATENATE("Остатки бюджетных средств на ",C2,"г.")</f>
        <v>Остатки бюджетных средств на 19.02.2016г.</v>
      </c>
      <c r="B16" s="36">
        <v>4383721.4000000004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2016-02-19T21:12:54Z</dcterms:modified>
</cp:coreProperties>
</file>