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8" windowWidth="14808" windowHeight="7956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Учреждения!$21:$22</definedName>
    <definedName name="_xlnm.Print_Area" localSheetId="1">'Муниципальные районы'!$A$1:$P$8</definedName>
    <definedName name="_xlnm.Print_Area" localSheetId="0">Учреждения!$A$1:$E$47</definedName>
  </definedNames>
  <calcPr calcId="152511" refMode="R1C1"/>
</workbook>
</file>

<file path=xl/calcChain.xml><?xml version="1.0" encoding="utf-8"?>
<calcChain xmlns="http://schemas.openxmlformats.org/spreadsheetml/2006/main">
  <c r="E19" i="1" l="1"/>
  <c r="E12" i="1"/>
  <c r="E13" i="1"/>
  <c r="E11" i="1"/>
  <c r="E15" i="1"/>
  <c r="E18" i="1"/>
  <c r="E17" i="1"/>
  <c r="E16" i="1"/>
  <c r="E14" i="1"/>
  <c r="E10" i="1"/>
  <c r="E9" i="1" s="1"/>
  <c r="B6" i="2"/>
  <c r="E8" i="1" l="1"/>
  <c r="A2" i="2"/>
  <c r="B2" i="2" s="1"/>
  <c r="C2" i="2" s="1"/>
  <c r="A7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<sst xmlns="http://schemas.openxmlformats.org/spreadsheetml/2006/main" count="66" uniqueCount="65">
  <si>
    <t xml:space="preserve"> Справка о доходах и расходах краевого бюджета</t>
  </si>
  <si>
    <t>тыс.рублей</t>
  </si>
  <si>
    <t>Доходы</t>
  </si>
  <si>
    <t>Собственные доходы</t>
  </si>
  <si>
    <t>Финансовая помощь из федерального бюджета - всего, в том числе:</t>
  </si>
  <si>
    <t>Всего доходов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</si>
  <si>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</si>
  <si>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</si>
  <si>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</si>
  <si>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</si>
  <si>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</si>
  <si>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</si>
  <si>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</si>
  <si>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</si>
  <si>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</si>
  <si>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</si>
  <si>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</si>
  <si>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</si>
  <si>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</si>
  <si>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</si>
  <si>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</si>
  <si>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</si>
  <si>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</si>
  <si>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</si>
  <si>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</si>
  <si>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</si>
  <si>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</si>
  <si>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</si>
  <si>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</si>
  <si>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</si>
  <si>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</si>
  <si>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25.02.2016</t>
  </si>
  <si>
    <t>Законодательное Собрание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</si>
  <si>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</si>
  <si>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</si>
  <si>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жилищно-коммунального хозяйства и энергетики Камчатского края</t>
  </si>
  <si>
    <t>Министерство строительства Камчатского края</t>
  </si>
  <si>
    <t>Министерство образования и науки Камчатского края</t>
  </si>
  <si>
    <t>Министерство здравоохранения Камчатского края</t>
  </si>
  <si>
    <t>Министерство социального развития и труда Камчатского края</t>
  </si>
  <si>
    <t>Министерство культуры Камчатского края</t>
  </si>
  <si>
    <t>Министерство специальных программ и по делам казачества Камчатского края</t>
  </si>
  <si>
    <t>Министерство имущественных и земельных отношений Камчатского края</t>
  </si>
  <si>
    <t>Агентство записи актов гражданского состояния Камчатского края</t>
  </si>
  <si>
    <t>Агентство по занятости населения и миграционной политике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</si>
  <si>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</si>
  <si>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</si>
  <si>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Региональная служба по тарифам и ценам Камчатского края</t>
  </si>
  <si>
    <t>Инспекция государственного технического надзора Камчатского края</t>
  </si>
  <si>
    <t>Министерство экономического развития, предпринимательства и торговли Камчатского края</t>
  </si>
  <si>
    <t>Палата Уполномоченных в Камчатском крае</t>
  </si>
  <si>
    <t>Агентство по внутренней политике Камчатского края</t>
  </si>
  <si>
    <t>Министерство спорта и молодежной политики Камчатского края</t>
  </si>
  <si>
    <t>Агентство лесного хозяйства и охраны животного мира Камчатского края</t>
  </si>
  <si>
    <t>ИТОГО</t>
  </si>
  <si>
    <t>19.02.2016</t>
  </si>
  <si>
    <t>Субвенции бюджетам субъектов Российской Федерации на выплату единовременного пособия при всех формах устройства детей, лишенных родительского попечения, в семью</t>
  </si>
  <si>
    <t>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</si>
  <si>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</t>
  </si>
  <si>
    <t>Субвенции бюджетам субъектов Российской Федерации на осуществление отдельных полномочий в области лесных отношений</t>
  </si>
  <si>
    <t>Дотации бюджетам субъектов Российской Федерации на поддержку мер по обеспечению сбалансированности бюджетов</t>
  </si>
  <si>
    <t>Единая субвенция бюджетам субъектов Российской Федерации</t>
  </si>
  <si>
    <t>Межбюджетные трансферты, передаваемые бюджетам субъектов Российской Федерации на содержание депутатов Государственной Думы и их помощников</t>
  </si>
  <si>
    <t>Межбюджетные трансферты, передаваемые бюджетам субъектов Российской Федерации на содержание членов Совета Федерации и их помощников</t>
  </si>
  <si>
    <t>Субсидии бюджетам субъектов Российской Федерации на возмещение части затрат по наращиванию поголовья северных оленей, маралов и мясных табунных лошадей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</si>
</sst>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9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0"/>
      <name val="Times New Roman"/>
      <family val="1"/>
    </font>
    <font>
      <sz val="11"/>
      <color theme="0"/>
      <name val="Calibri"/>
      <family val="2"/>
      <scheme val="minor"/>
    </font>
    <font>
      <b/>
      <sz val="9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5" fillId="2" borderId="4" xfId="0" applyNumberFormat="1" applyFont="1" applyFill="1" applyBorder="1" applyAlignment="1"/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14" fontId="0" fillId="0" borderId="0" xfId="0" applyNumberFormat="1"/>
    <xf numFmtId="49" fontId="2" fillId="0" borderId="4" xfId="0" applyNumberFormat="1" applyFont="1" applyBorder="1" applyAlignment="1">
      <alignment horizontal="left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left" wrapText="1"/>
    </xf>
    <xf numFmtId="164" fontId="7" fillId="2" borderId="4" xfId="0" applyNumberFormat="1" applyFont="1" applyFill="1" applyBorder="1" applyAlignment="1">
      <alignment horizontal="right" vertical="center" wrapText="1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2" borderId="0" xfId="0" applyFont="1" applyFill="1" applyBorder="1" applyAlignment="1"/>
    <xf numFmtId="0" fontId="13" fillId="0" borderId="0" xfId="0" applyNumberFormat="1" applyFont="1"/>
    <xf numFmtId="0" fontId="13" fillId="0" borderId="0" xfId="0" applyFont="1"/>
    <xf numFmtId="0" fontId="14" fillId="0" borderId="4" xfId="0" applyFont="1" applyBorder="1" applyAlignment="1">
      <alignment horizontal="center" vertical="center" wrapText="1"/>
    </xf>
    <xf numFmtId="164" fontId="15" fillId="0" borderId="4" xfId="0" applyNumberFormat="1" applyFont="1" applyBorder="1"/>
    <xf numFmtId="0" fontId="15" fillId="0" borderId="4" xfId="0" applyFont="1" applyBorder="1" applyAlignment="1">
      <alignment wrapText="1"/>
    </xf>
    <xf numFmtId="0" fontId="17" fillId="0" borderId="0" xfId="0" applyFont="1"/>
    <xf numFmtId="164" fontId="10" fillId="2" borderId="4" xfId="0" applyNumberFormat="1" applyFont="1" applyFill="1" applyBorder="1" applyAlignment="1">
      <alignment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10" fillId="2" borderId="4" xfId="0" applyNumberFormat="1" applyFont="1" applyFill="1" applyBorder="1" applyAlignment="1">
      <alignment horizontal="center" vertical="center" wrapText="1"/>
    </xf>
    <xf numFmtId="14" fontId="16" fillId="0" borderId="0" xfId="0" applyNumberFormat="1" applyFont="1"/>
    <xf numFmtId="0" fontId="18" fillId="2" borderId="0" xfId="0" applyFont="1" applyFill="1" applyBorder="1" applyAlignment="1"/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164" fontId="2" fillId="0" borderId="1" xfId="0" applyNumberFormat="1" applyFont="1" applyFill="1" applyBorder="1" applyAlignment="1">
      <alignment horizontal="left" wrapText="1"/>
    </xf>
    <xf numFmtId="164" fontId="2" fillId="0" borderId="2" xfId="0" applyNumberFormat="1" applyFont="1" applyFill="1" applyBorder="1" applyAlignment="1">
      <alignment horizontal="left" wrapText="1"/>
    </xf>
    <xf numFmtId="164" fontId="2" fillId="0" borderId="3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view="pageBreakPreview" zoomScaleNormal="100" zoomScaleSheetLayoutView="100" workbookViewId="0">
      <selection activeCell="A16" sqref="A16:XFD16"/>
    </sheetView>
  </sheetViews>
  <sheetFormatPr defaultRowHeight="14.4" x14ac:dyDescent="0.3"/>
  <cols>
    <col min="1" max="1" width="69.33203125" customWidth="1"/>
    <col min="2" max="2" width="13.88671875" customWidth="1"/>
    <col min="3" max="4" width="14.44140625" customWidth="1"/>
    <col min="5" max="5" width="12.44140625" customWidth="1"/>
    <col min="6" max="6" width="12.5546875" customWidth="1"/>
    <col min="7" max="7" width="16" bestFit="1" customWidth="1"/>
    <col min="9" max="9" width="10.109375" bestFit="1" customWidth="1"/>
  </cols>
  <sheetData>
    <row r="1" spans="1:9" ht="15.6" x14ac:dyDescent="0.3">
      <c r="A1" s="42" t="s">
        <v>0</v>
      </c>
      <c r="B1" s="42"/>
      <c r="C1" s="42"/>
      <c r="D1" s="42"/>
      <c r="E1" s="42"/>
      <c r="F1" s="31" t="s">
        <v>55</v>
      </c>
      <c r="G1" s="32" t="str">
        <f>TEXT(F1,"[$-FC19]ДД ММММ")</f>
        <v>19 февраля</v>
      </c>
      <c r="H1" s="32" t="str">
        <f>TEXT(F1,"[$-FC19]ДД.ММ.ГГГ \г")</f>
        <v>19.02.2016 г</v>
      </c>
    </row>
    <row r="2" spans="1:9" ht="15.6" x14ac:dyDescent="0.3">
      <c r="A2" s="42" t="str">
        <f>CONCATENATE("с ",G1," по ",G2,"ода")</f>
        <v>с 19 февраля по 25 февраля 2016 года</v>
      </c>
      <c r="B2" s="42"/>
      <c r="C2" s="42"/>
      <c r="D2" s="42"/>
      <c r="E2" s="42"/>
      <c r="F2" s="31" t="s">
        <v>31</v>
      </c>
      <c r="G2" s="32" t="str">
        <f>TEXT(F2,"[$-FC19]ДД ММММ ГГГ \г")</f>
        <v>25 февраля 2016 г</v>
      </c>
      <c r="H2" s="32" t="str">
        <f>TEXT(F2,"[$-FC19]ДД.ММ.ГГГ \г")</f>
        <v>25.02.2016 г</v>
      </c>
      <c r="I2" s="22"/>
    </row>
    <row r="3" spans="1:9" x14ac:dyDescent="0.3">
      <c r="A3" s="1"/>
      <c r="B3" s="2"/>
      <c r="C3" s="2"/>
      <c r="D3" s="2"/>
      <c r="E3" s="3"/>
    </row>
    <row r="4" spans="1:9" x14ac:dyDescent="0.3">
      <c r="A4" s="4"/>
      <c r="B4" s="5"/>
      <c r="C4" s="5"/>
      <c r="D4" s="6"/>
      <c r="E4" s="7" t="s">
        <v>1</v>
      </c>
    </row>
    <row r="5" spans="1:9" x14ac:dyDescent="0.3">
      <c r="A5" s="43" t="str">
        <f>CONCATENATE("Остатки средств на ",H1,".")</f>
        <v>Остатки средств на 19.02.2016 г.</v>
      </c>
      <c r="B5" s="44"/>
      <c r="C5" s="44"/>
      <c r="D5" s="45"/>
      <c r="E5" s="8">
        <v>4383721.4000000004</v>
      </c>
      <c r="F5" s="22"/>
    </row>
    <row r="6" spans="1:9" x14ac:dyDescent="0.3">
      <c r="A6" s="10"/>
      <c r="B6" s="11"/>
      <c r="C6" s="11"/>
      <c r="D6" s="11"/>
      <c r="E6" s="12"/>
    </row>
    <row r="7" spans="1:9" x14ac:dyDescent="0.3">
      <c r="A7" s="51" t="s">
        <v>2</v>
      </c>
      <c r="B7" s="52"/>
      <c r="C7" s="52"/>
      <c r="D7" s="52"/>
      <c r="E7" s="13"/>
    </row>
    <row r="8" spans="1:9" x14ac:dyDescent="0.3">
      <c r="A8" s="46" t="s">
        <v>3</v>
      </c>
      <c r="B8" s="52"/>
      <c r="C8" s="52"/>
      <c r="D8" s="52"/>
      <c r="E8" s="9">
        <f>E19-E9</f>
        <v>92253.030389999534</v>
      </c>
    </row>
    <row r="9" spans="1:9" x14ac:dyDescent="0.3">
      <c r="A9" s="53" t="s">
        <v>4</v>
      </c>
      <c r="B9" s="52"/>
      <c r="C9" s="52"/>
      <c r="D9" s="52"/>
      <c r="E9" s="14">
        <f>SUM(E10:E18)</f>
        <v>23520.399999999998</v>
      </c>
    </row>
    <row r="10" spans="1:9" ht="30" customHeight="1" x14ac:dyDescent="0.3">
      <c r="A10" s="53" t="s">
        <v>56</v>
      </c>
      <c r="B10" s="52"/>
      <c r="C10" s="52"/>
      <c r="D10" s="52"/>
      <c r="E10" s="14">
        <f>433</f>
        <v>433</v>
      </c>
    </row>
    <row r="11" spans="1:9" ht="34.200000000000003" customHeight="1" x14ac:dyDescent="0.3">
      <c r="A11" s="53" t="s">
        <v>57</v>
      </c>
      <c r="B11" s="52"/>
      <c r="C11" s="52"/>
      <c r="D11" s="52"/>
      <c r="E11" s="14">
        <f>0.3+2610.8+8.6</f>
        <v>2619.7000000000003</v>
      </c>
    </row>
    <row r="12" spans="1:9" ht="30" customHeight="1" x14ac:dyDescent="0.3">
      <c r="A12" s="53" t="s">
        <v>58</v>
      </c>
      <c r="B12" s="52"/>
      <c r="C12" s="52"/>
      <c r="D12" s="52"/>
      <c r="E12" s="14">
        <f>867+716.2+918.3+370.7</f>
        <v>2872.2</v>
      </c>
    </row>
    <row r="13" spans="1:9" ht="26.4" customHeight="1" x14ac:dyDescent="0.3">
      <c r="A13" s="53" t="s">
        <v>59</v>
      </c>
      <c r="B13" s="52"/>
      <c r="C13" s="52"/>
      <c r="D13" s="52"/>
      <c r="E13" s="14">
        <f>286+262.5+264.4</f>
        <v>812.9</v>
      </c>
    </row>
    <row r="14" spans="1:9" x14ac:dyDescent="0.3">
      <c r="A14" s="53" t="s">
        <v>60</v>
      </c>
      <c r="B14" s="52"/>
      <c r="C14" s="52"/>
      <c r="D14" s="52"/>
      <c r="E14" s="14">
        <f>15036</f>
        <v>15036</v>
      </c>
    </row>
    <row r="15" spans="1:9" x14ac:dyDescent="0.3">
      <c r="A15" s="53" t="s">
        <v>61</v>
      </c>
      <c r="B15" s="52"/>
      <c r="C15" s="52"/>
      <c r="D15" s="52"/>
      <c r="E15" s="14">
        <f>2.7+64.2</f>
        <v>66.900000000000006</v>
      </c>
    </row>
    <row r="16" spans="1:9" ht="27.6" customHeight="1" x14ac:dyDescent="0.3">
      <c r="A16" s="53" t="s">
        <v>62</v>
      </c>
      <c r="B16" s="52"/>
      <c r="C16" s="52"/>
      <c r="D16" s="52"/>
      <c r="E16" s="14">
        <f>44.6</f>
        <v>44.6</v>
      </c>
    </row>
    <row r="17" spans="1:5" ht="25.8" customHeight="1" x14ac:dyDescent="0.3">
      <c r="A17" s="53" t="s">
        <v>63</v>
      </c>
      <c r="B17" s="52"/>
      <c r="C17" s="52"/>
      <c r="D17" s="52"/>
      <c r="E17" s="14">
        <f>0.8</f>
        <v>0.8</v>
      </c>
    </row>
    <row r="18" spans="1:5" ht="28.2" customHeight="1" x14ac:dyDescent="0.3">
      <c r="A18" s="53" t="s">
        <v>64</v>
      </c>
      <c r="B18" s="52"/>
      <c r="C18" s="52"/>
      <c r="D18" s="52"/>
      <c r="E18" s="14">
        <f>1634.3</f>
        <v>1634.3</v>
      </c>
    </row>
    <row r="19" spans="1:5" x14ac:dyDescent="0.3">
      <c r="A19" s="54" t="s">
        <v>5</v>
      </c>
      <c r="B19" s="55"/>
      <c r="C19" s="55"/>
      <c r="D19" s="56"/>
      <c r="E19" s="13">
        <f>'Муниципальные районы'!B7-Учреждения!E5+'Муниципальные районы'!B6</f>
        <v>115773.43038999953</v>
      </c>
    </row>
    <row r="20" spans="1:5" x14ac:dyDescent="0.3">
      <c r="A20" s="15"/>
      <c r="B20" s="16"/>
      <c r="C20" s="16"/>
      <c r="D20" s="6"/>
      <c r="E20" s="17"/>
    </row>
    <row r="21" spans="1:5" x14ac:dyDescent="0.3">
      <c r="A21" s="47" t="s">
        <v>14</v>
      </c>
      <c r="B21" s="49" t="s">
        <v>6</v>
      </c>
      <c r="C21" s="50" t="s">
        <v>7</v>
      </c>
      <c r="D21" s="50"/>
      <c r="E21" s="50"/>
    </row>
    <row r="22" spans="1:5" ht="82.8" x14ac:dyDescent="0.3">
      <c r="A22" s="48"/>
      <c r="B22" s="49"/>
      <c r="C22" s="18" t="s">
        <v>8</v>
      </c>
      <c r="D22" s="18" t="s">
        <v>9</v>
      </c>
      <c r="E22" s="18" t="s">
        <v>10</v>
      </c>
    </row>
    <row r="23" spans="1:5" x14ac:dyDescent="0.3">
      <c r="A23" s="21" t="s">
        <v>32</v>
      </c>
      <c r="B23" s="19">
        <v>303.89067</v>
      </c>
      <c r="C23" s="19">
        <v>228.58047999999999</v>
      </c>
      <c r="D23" s="19">
        <v>75.310190000000006</v>
      </c>
      <c r="E23" s="19"/>
    </row>
    <row r="24" spans="1:5" x14ac:dyDescent="0.3">
      <c r="A24" s="21" t="s">
        <v>33</v>
      </c>
      <c r="B24" s="19">
        <v>711.55600000000004</v>
      </c>
      <c r="C24" s="19">
        <v>120</v>
      </c>
      <c r="D24" s="19">
        <v>409.44799999999998</v>
      </c>
      <c r="E24" s="19"/>
    </row>
    <row r="25" spans="1:5" ht="27.6" x14ac:dyDescent="0.3">
      <c r="A25" s="21" t="s">
        <v>34</v>
      </c>
      <c r="B25" s="19">
        <v>12282.98</v>
      </c>
      <c r="C25" s="19">
        <v>20.6</v>
      </c>
      <c r="D25" s="19"/>
      <c r="E25" s="19"/>
    </row>
    <row r="26" spans="1:5" ht="27.6" x14ac:dyDescent="0.3">
      <c r="A26" s="21" t="s">
        <v>35</v>
      </c>
      <c r="B26" s="19">
        <v>932.78702999999996</v>
      </c>
      <c r="C26" s="19"/>
      <c r="D26" s="19"/>
      <c r="E26" s="19"/>
    </row>
    <row r="27" spans="1:5" x14ac:dyDescent="0.3">
      <c r="A27" s="21" t="s">
        <v>36</v>
      </c>
      <c r="B27" s="19">
        <v>116525.97438</v>
      </c>
      <c r="C27" s="19"/>
      <c r="D27" s="19">
        <v>377.435</v>
      </c>
      <c r="E27" s="19"/>
    </row>
    <row r="28" spans="1:5" x14ac:dyDescent="0.3">
      <c r="A28" s="21" t="s">
        <v>37</v>
      </c>
      <c r="B28" s="19">
        <v>555.4</v>
      </c>
      <c r="C28" s="19"/>
      <c r="D28" s="19"/>
      <c r="E28" s="19"/>
    </row>
    <row r="29" spans="1:5" x14ac:dyDescent="0.3">
      <c r="A29" s="21" t="s">
        <v>38</v>
      </c>
      <c r="B29" s="19">
        <v>1485.12825</v>
      </c>
      <c r="C29" s="19"/>
      <c r="D29" s="19"/>
      <c r="E29" s="19">
        <v>0.6</v>
      </c>
    </row>
    <row r="30" spans="1:5" x14ac:dyDescent="0.3">
      <c r="A30" s="21" t="s">
        <v>39</v>
      </c>
      <c r="B30" s="19">
        <v>8205.6832900000009</v>
      </c>
      <c r="C30" s="19"/>
      <c r="D30" s="19"/>
      <c r="E30" s="19">
        <v>8205.6832900000009</v>
      </c>
    </row>
    <row r="31" spans="1:5" x14ac:dyDescent="0.3">
      <c r="A31" s="21" t="s">
        <v>40</v>
      </c>
      <c r="B31" s="19">
        <v>500</v>
      </c>
      <c r="C31" s="19">
        <v>300</v>
      </c>
      <c r="D31" s="19">
        <v>140</v>
      </c>
      <c r="E31" s="19"/>
    </row>
    <row r="32" spans="1:5" ht="27.6" x14ac:dyDescent="0.3">
      <c r="A32" s="21" t="s">
        <v>41</v>
      </c>
      <c r="B32" s="19">
        <v>3125.9152600000002</v>
      </c>
      <c r="C32" s="19">
        <v>1505</v>
      </c>
      <c r="D32" s="19"/>
      <c r="E32" s="19"/>
    </row>
    <row r="33" spans="1:5" x14ac:dyDescent="0.3">
      <c r="A33" s="21" t="s">
        <v>42</v>
      </c>
      <c r="B33" s="19">
        <v>1449.35465</v>
      </c>
      <c r="C33" s="19"/>
      <c r="D33" s="19"/>
      <c r="E33" s="19"/>
    </row>
    <row r="34" spans="1:5" x14ac:dyDescent="0.3">
      <c r="A34" s="21" t="s">
        <v>43</v>
      </c>
      <c r="B34" s="19">
        <v>1375.7539400000001</v>
      </c>
      <c r="C34" s="19">
        <v>849.82695000000001</v>
      </c>
      <c r="D34" s="19">
        <v>516.37444000000005</v>
      </c>
      <c r="E34" s="19"/>
    </row>
    <row r="35" spans="1:5" ht="27.6" x14ac:dyDescent="0.3">
      <c r="A35" s="21" t="s">
        <v>44</v>
      </c>
      <c r="B35" s="19">
        <v>127.4</v>
      </c>
      <c r="C35" s="19"/>
      <c r="D35" s="19"/>
      <c r="E35" s="19">
        <v>-12.6</v>
      </c>
    </row>
    <row r="36" spans="1:5" x14ac:dyDescent="0.3">
      <c r="A36" s="21" t="s">
        <v>45</v>
      </c>
      <c r="B36" s="19">
        <v>1.3049999999999999</v>
      </c>
      <c r="C36" s="19"/>
      <c r="D36" s="19"/>
      <c r="E36" s="19"/>
    </row>
    <row r="37" spans="1:5" x14ac:dyDescent="0.3">
      <c r="A37" s="21" t="s">
        <v>46</v>
      </c>
      <c r="B37" s="19">
        <v>221.91</v>
      </c>
      <c r="C37" s="19"/>
      <c r="D37" s="19"/>
      <c r="E37" s="19"/>
    </row>
    <row r="38" spans="1:5" x14ac:dyDescent="0.3">
      <c r="A38" s="21" t="s">
        <v>47</v>
      </c>
      <c r="B38" s="19">
        <v>368.93216000000001</v>
      </c>
      <c r="C38" s="19"/>
      <c r="D38" s="19"/>
      <c r="E38" s="19"/>
    </row>
    <row r="39" spans="1:5" x14ac:dyDescent="0.3">
      <c r="A39" s="21" t="s">
        <v>48</v>
      </c>
      <c r="B39" s="19">
        <v>776.28800000000001</v>
      </c>
      <c r="C39" s="19">
        <v>597</v>
      </c>
      <c r="D39" s="19"/>
      <c r="E39" s="19"/>
    </row>
    <row r="40" spans="1:5" ht="27.6" x14ac:dyDescent="0.3">
      <c r="A40" s="21" t="s">
        <v>49</v>
      </c>
      <c r="B40" s="19">
        <v>201178.74356999999</v>
      </c>
      <c r="C40" s="19"/>
      <c r="D40" s="19"/>
      <c r="E40" s="19"/>
    </row>
    <row r="41" spans="1:5" x14ac:dyDescent="0.3">
      <c r="A41" s="21" t="s">
        <v>50</v>
      </c>
      <c r="B41" s="19">
        <v>1643.44472</v>
      </c>
      <c r="C41" s="19">
        <v>1270.2387900000001</v>
      </c>
      <c r="D41" s="19">
        <v>373.20593000000002</v>
      </c>
      <c r="E41" s="19"/>
    </row>
    <row r="42" spans="1:5" x14ac:dyDescent="0.3">
      <c r="A42" s="21" t="s">
        <v>51</v>
      </c>
      <c r="B42" s="19">
        <v>2092.6684599999999</v>
      </c>
      <c r="C42" s="19"/>
      <c r="D42" s="19"/>
      <c r="E42" s="19"/>
    </row>
    <row r="43" spans="1:5" x14ac:dyDescent="0.3">
      <c r="A43" s="21" t="s">
        <v>52</v>
      </c>
      <c r="B43" s="19">
        <v>225</v>
      </c>
      <c r="C43" s="19"/>
      <c r="D43" s="19"/>
      <c r="E43" s="19"/>
    </row>
    <row r="44" spans="1:5" x14ac:dyDescent="0.3">
      <c r="A44" s="21" t="s">
        <v>53</v>
      </c>
      <c r="B44" s="19">
        <v>620.81501000000003</v>
      </c>
      <c r="C44" s="19">
        <v>580.52152999999998</v>
      </c>
      <c r="D44" s="19">
        <v>32.867559999999997</v>
      </c>
      <c r="E44" s="19"/>
    </row>
    <row r="45" spans="1:5" x14ac:dyDescent="0.3">
      <c r="A45" s="23" t="s">
        <v>54</v>
      </c>
      <c r="B45" s="20">
        <v>354710.93038999999</v>
      </c>
      <c r="C45" s="20">
        <v>5471.76775</v>
      </c>
      <c r="D45" s="20">
        <v>1924.64112</v>
      </c>
      <c r="E45" s="20">
        <v>8193.6832900000009</v>
      </c>
    </row>
  </sheetData>
  <mergeCells count="19">
    <mergeCell ref="A16:D16"/>
    <mergeCell ref="A17:D17"/>
    <mergeCell ref="A18:D18"/>
    <mergeCell ref="A1:E1"/>
    <mergeCell ref="A2:E2"/>
    <mergeCell ref="A5:D5"/>
    <mergeCell ref="A19:D19"/>
    <mergeCell ref="A21:A22"/>
    <mergeCell ref="B21:B22"/>
    <mergeCell ref="C21:E21"/>
    <mergeCell ref="A7:D7"/>
    <mergeCell ref="A8:D8"/>
    <mergeCell ref="A9:D9"/>
    <mergeCell ref="A10:D10"/>
    <mergeCell ref="A11:D11"/>
    <mergeCell ref="A12:D12"/>
    <mergeCell ref="A13:D13"/>
    <mergeCell ref="A14:D14"/>
    <mergeCell ref="A15:D1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view="pageBreakPreview" zoomScaleNormal="100" zoomScaleSheetLayoutView="100" workbookViewId="0">
      <selection activeCell="B8" sqref="B8"/>
    </sheetView>
  </sheetViews>
  <sheetFormatPr defaultRowHeight="14.4" x14ac:dyDescent="0.3"/>
  <cols>
    <col min="1" max="1" width="38.33203125" customWidth="1"/>
    <col min="2" max="2" width="13.109375" customWidth="1"/>
    <col min="3" max="3" width="10.5546875" customWidth="1"/>
    <col min="4" max="4" width="11.44140625" customWidth="1"/>
    <col min="5" max="5" width="13.109375" customWidth="1"/>
    <col min="6" max="6" width="12.109375" customWidth="1"/>
    <col min="7" max="7" width="12.5546875" customWidth="1"/>
    <col min="8" max="8" width="12.6640625" customWidth="1"/>
    <col min="9" max="9" width="10.88671875" customWidth="1"/>
    <col min="10" max="10" width="12.6640625" customWidth="1"/>
    <col min="11" max="11" width="11" customWidth="1"/>
    <col min="12" max="13" width="11.88671875" customWidth="1"/>
    <col min="14" max="14" width="11.109375" customWidth="1"/>
    <col min="15" max="15" width="11.5546875" customWidth="1"/>
  </cols>
  <sheetData>
    <row r="1" spans="1:16" s="29" customFormat="1" ht="15.6" x14ac:dyDescent="0.3">
      <c r="A1" s="40" t="s">
        <v>31</v>
      </c>
      <c r="C1" s="30" t="s">
        <v>13</v>
      </c>
    </row>
    <row r="2" spans="1:16" x14ac:dyDescent="0.3">
      <c r="A2" s="36" t="str">
        <f>TEXT(EndData2,"[$-FC19]ДД.ММ.ГГГ")</f>
        <v>25.02.2016</v>
      </c>
      <c r="B2" s="36">
        <f>A2+1</f>
        <v>42426</v>
      </c>
      <c r="C2" s="41" t="str">
        <f>TEXT(B2,"[$-FC19]ДД.ММ.ГГГ")</f>
        <v>26.02.2016</v>
      </c>
      <c r="P2" s="27" t="s">
        <v>12</v>
      </c>
    </row>
    <row r="3" spans="1:16" s="28" customFormat="1" ht="51.75" customHeight="1" x14ac:dyDescent="0.25">
      <c r="A3" s="33" t="s">
        <v>15</v>
      </c>
      <c r="B3" s="39" t="s">
        <v>16</v>
      </c>
      <c r="C3" s="37" t="s">
        <v>17</v>
      </c>
      <c r="D3" s="37" t="s">
        <v>18</v>
      </c>
      <c r="E3" s="37" t="s">
        <v>19</v>
      </c>
      <c r="F3" s="37" t="s">
        <v>20</v>
      </c>
      <c r="G3" s="37" t="s">
        <v>21</v>
      </c>
      <c r="H3" s="37" t="s">
        <v>22</v>
      </c>
      <c r="I3" s="37" t="s">
        <v>23</v>
      </c>
      <c r="J3" s="37" t="s">
        <v>24</v>
      </c>
      <c r="K3" s="37" t="s">
        <v>25</v>
      </c>
      <c r="L3" s="37" t="s">
        <v>26</v>
      </c>
      <c r="M3" s="37" t="s">
        <v>27</v>
      </c>
      <c r="N3" s="37" t="s">
        <v>28</v>
      </c>
      <c r="O3" s="37" t="s">
        <v>29</v>
      </c>
      <c r="P3" s="24" t="s">
        <v>11</v>
      </c>
    </row>
    <row r="4" spans="1:16" x14ac:dyDescent="0.3">
      <c r="A4" s="25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26"/>
    </row>
    <row r="6" spans="1:16" x14ac:dyDescent="0.3">
      <c r="A6" s="35" t="s">
        <v>30</v>
      </c>
      <c r="B6" s="34">
        <f>Учреждения!B45</f>
        <v>354710.93038999999</v>
      </c>
    </row>
    <row r="7" spans="1:16" ht="32.25" customHeight="1" x14ac:dyDescent="0.3">
      <c r="A7" s="35" t="str">
        <f>CONCATENATE("Остатки бюджетных средств на ",C2,"г.")</f>
        <v>Остатки бюджетных средств на 26.02.2016г.</v>
      </c>
      <c r="B7" s="34">
        <v>4144783.9</v>
      </c>
    </row>
  </sheetData>
  <pageMargins left="0.23622047244094491" right="0.23622047244094491" top="0.74803149606299213" bottom="0.74803149606299213" header="0.31496062992125984" footer="0.31496062992125984"/>
  <pageSetup paperSize="9" scale="6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2016-02-28T22:46:35Z</dcterms:modified>
</cp:coreProperties>
</file>