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Учреждения!$19:$20</definedName>
    <definedName name="_xlnm.Print_Area" localSheetId="1">'Муниципальные районы'!$A$1:$P$32</definedName>
    <definedName name="_xlnm.Print_Area" localSheetId="0">Учреждения!$A$1:$E$54</definedName>
  </definedNames>
  <calcPr calcId="152511" refMode="R1C1"/>
</workbook>
</file>

<file path=xl/calcChain.xml><?xml version="1.0" encoding="utf-8"?>
<calcChain xmlns="http://schemas.openxmlformats.org/spreadsheetml/2006/main">
  <c r="E5" i="1" l="1"/>
  <c r="B30" i="2"/>
  <c r="E17" i="1"/>
  <c r="E8" i="1" s="1"/>
  <c r="E9" i="1"/>
  <c r="E13" i="1"/>
  <c r="E12" i="1"/>
  <c r="E10" i="1"/>
  <c r="E16" i="1"/>
  <c r="E15" i="1"/>
  <c r="E11" i="1"/>
  <c r="E14" i="1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<sst xmlns="http://schemas.openxmlformats.org/spreadsheetml/2006/main" count="98" uniqueCount="97">
  <si>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</si>
  <si>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</si>
  <si>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</si>
  <si>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</si>
  <si>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</si>
  <si>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</si>
  <si>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</si>
  <si>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</si>
  <si>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</si>
  <si>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</si>
  <si>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</si>
  <si>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</si>
  <si>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</si>
  <si>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</si>
  <si>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</si>
  <si>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</si>
  <si>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</si>
  <si>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</si>
  <si>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</si>
  <si>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</si>
  <si>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</si>
  <si>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</si>
  <si>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</si>
  <si>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</si>
  <si>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</si>
  <si>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</si>
  <si>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</si>
  <si>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</si>
  <si>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</si>
  <si>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</si>
  <si>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</si>
  <si>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</si>
  <si>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</si>
  <si>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</si>
  <si>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</si>
  <si>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</si>
  <si>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</si>
  <si>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</si>
  <si>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</si>
  <si>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</si>
  <si>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</si>
  <si>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</si>
  <si>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</si>
  <si>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</si>
  <si>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</si>
  <si>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</si>
  <si>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</si>
  <si>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</si>
  <si>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</si>
  <si>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</si>
  <si>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</si>
  <si>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</si>
  <si>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</si>
  <si>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</si>
  <si>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</si>
  <si>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</si>
  <si>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03.03.2016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</si>
  <si>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</si>
  <si>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</si>
  <si>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</si>
  <si>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</si>
  <si>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</si>
  <si>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</si>
  <si>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</si>
  <si>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</si>
  <si>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</si>
  <si>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</si>
  <si>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</si>
  <si>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</si>
  <si>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</si>
  <si>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</si>
  <si>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</si>
  <si>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</si>
  <si>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</si>
  <si>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</si>
  <si>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</si>
  <si>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</si>
  <si>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</si>
  <si>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</si>
  <si>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</si>
  <si>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</si>
  <si>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</si>
  <si>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</si>
  <si>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</si>
  <si>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</si>
  <si>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</si>
  <si>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</si>
  <si>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</si>
  <si>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ИТОГО</t>
  </si>
  <si>
    <t>26.02.2016</t>
  </si>
  <si>
    <t>Единая субвенция бюджетам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</si>
  <si>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</si>
  <si>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</si>
  <si>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</si>
  <si>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выплату региональной доплаты к пенсии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</si>
  <si>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материальных запасов по указанному имуществу</t>
  </si>
  <si>
    <t>Субвенции бюджетам субъектов Российской Федерации на оплату жилищно-коммунальных услуг отдельным категориям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</si>
</sst>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Normal="100" zoomScaleSheetLayoutView="100" workbookViewId="0">
      <selection activeCell="E6" sqref="E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89</v>
      </c>
      <c r="G1" s="32" t="str">
        <f>TEXT(F1,"[$-FC19]ДД ММММ")</f>
        <v>26 февраля</v>
      </c>
      <c r="H1" s="32" t="str">
        <f>TEXT(F1,"[$-FC19]ДД.ММ.ГГГ \г")</f>
        <v>26.02.2016 г</v>
      </c>
    </row>
    <row r="2" spans="1:9" ht="15.6" x14ac:dyDescent="0.3">
      <c r="A2" s="45" t="str">
        <f>CONCATENATE("с ",G1," по ",G2,"ода")</f>
        <v>с 26 февраля по 03 марта 2016 года</v>
      </c>
      <c r="B2" s="45"/>
      <c r="C2" s="45"/>
      <c r="D2" s="45"/>
      <c r="E2" s="45"/>
      <c r="F2" s="31" t="s">
        <v>56</v>
      </c>
      <c r="G2" s="32" t="str">
        <f>TEXT(F2,"[$-FC19]ДД ММММ ГГГ \г")</f>
        <v>03 марта 2016 г</v>
      </c>
      <c r="H2" s="32" t="str">
        <f>TEXT(F2,"[$-FC19]ДД.ММ.ГГГ \г")</f>
        <v>03.03.2016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26.02.2016 г.</v>
      </c>
      <c r="B5" s="47"/>
      <c r="C5" s="47"/>
      <c r="D5" s="48"/>
      <c r="E5" s="8">
        <f>4144783.9</f>
        <v>4144783.9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E17-E9</f>
        <v>443579.87076000002</v>
      </c>
    </row>
    <row r="9" spans="1:9" x14ac:dyDescent="0.3">
      <c r="A9" s="57" t="s">
        <v>4</v>
      </c>
      <c r="B9" s="56"/>
      <c r="C9" s="56"/>
      <c r="D9" s="56"/>
      <c r="E9" s="14">
        <f>SUM(E10:E16)</f>
        <v>23725.7</v>
      </c>
    </row>
    <row r="10" spans="1:9" x14ac:dyDescent="0.3">
      <c r="A10" s="57" t="s">
        <v>90</v>
      </c>
      <c r="B10" s="56"/>
      <c r="C10" s="56"/>
      <c r="D10" s="56"/>
      <c r="E10" s="14">
        <f>1366.4+1551.9+175+275.5</f>
        <v>3368.8</v>
      </c>
    </row>
    <row r="11" spans="1:9" ht="28.8" customHeight="1" x14ac:dyDescent="0.3">
      <c r="A11" s="57" t="s">
        <v>91</v>
      </c>
      <c r="B11" s="56"/>
      <c r="C11" s="56"/>
      <c r="D11" s="56"/>
      <c r="E11" s="14">
        <f>-4.5-104.7-13.3-50.2-14</f>
        <v>-186.7</v>
      </c>
    </row>
    <row r="12" spans="1:9" ht="28.2" customHeight="1" x14ac:dyDescent="0.3">
      <c r="A12" s="57" t="s">
        <v>92</v>
      </c>
      <c r="B12" s="56"/>
      <c r="C12" s="56"/>
      <c r="D12" s="56"/>
      <c r="E12" s="14">
        <f>788.4+1014+1106.6+265.1+660.3</f>
        <v>3834.3999999999996</v>
      </c>
    </row>
    <row r="13" spans="1:9" ht="28.8" customHeight="1" x14ac:dyDescent="0.3">
      <c r="A13" s="57" t="s">
        <v>93</v>
      </c>
      <c r="B13" s="56"/>
      <c r="C13" s="56"/>
      <c r="D13" s="56"/>
      <c r="E13" s="14">
        <f>64.7+2807.1+79.4+87.7+2011.8</f>
        <v>5050.7</v>
      </c>
    </row>
    <row r="14" spans="1:9" ht="32.4" customHeight="1" x14ac:dyDescent="0.3">
      <c r="A14" s="57" t="s">
        <v>94</v>
      </c>
      <c r="B14" s="56"/>
      <c r="C14" s="56"/>
      <c r="D14" s="56"/>
      <c r="E14" s="14">
        <f>3231.9</f>
        <v>3231.9</v>
      </c>
    </row>
    <row r="15" spans="1:9" ht="45.6" customHeight="1" x14ac:dyDescent="0.3">
      <c r="A15" s="57" t="s">
        <v>95</v>
      </c>
      <c r="B15" s="56"/>
      <c r="C15" s="56"/>
      <c r="D15" s="56"/>
      <c r="E15" s="14">
        <f>11.6</f>
        <v>11.6</v>
      </c>
    </row>
    <row r="16" spans="1:9" ht="28.8" customHeight="1" x14ac:dyDescent="0.3">
      <c r="A16" s="57" t="s">
        <v>96</v>
      </c>
      <c r="B16" s="56"/>
      <c r="C16" s="56"/>
      <c r="D16" s="56"/>
      <c r="E16" s="14">
        <f>8415</f>
        <v>8415</v>
      </c>
    </row>
    <row r="17" spans="1:5" x14ac:dyDescent="0.3">
      <c r="A17" s="49" t="s">
        <v>5</v>
      </c>
      <c r="B17" s="50"/>
      <c r="C17" s="50"/>
      <c r="D17" s="50"/>
      <c r="E17" s="13">
        <f>'Муниципальные районы'!B31-Учреждения!E5+'Муниципальные районы'!B30</f>
        <v>467305.57076000003</v>
      </c>
    </row>
    <row r="18" spans="1:5" x14ac:dyDescent="0.3">
      <c r="A18" s="15"/>
      <c r="B18" s="16"/>
      <c r="C18" s="16"/>
      <c r="D18" s="6"/>
      <c r="E18" s="17"/>
    </row>
    <row r="19" spans="1:5" x14ac:dyDescent="0.3">
      <c r="A19" s="51" t="s">
        <v>14</v>
      </c>
      <c r="B19" s="53" t="s">
        <v>6</v>
      </c>
      <c r="C19" s="54" t="s">
        <v>7</v>
      </c>
      <c r="D19" s="54"/>
      <c r="E19" s="54"/>
    </row>
    <row r="20" spans="1:5" ht="82.8" x14ac:dyDescent="0.3">
      <c r="A20" s="52"/>
      <c r="B20" s="53"/>
      <c r="C20" s="18" t="s">
        <v>8</v>
      </c>
      <c r="D20" s="18" t="s">
        <v>9</v>
      </c>
      <c r="E20" s="18" t="s">
        <v>10</v>
      </c>
    </row>
    <row r="21" spans="1:5" x14ac:dyDescent="0.3">
      <c r="A21" s="21" t="s">
        <v>57</v>
      </c>
      <c r="B21" s="19">
        <v>14400.251780000001</v>
      </c>
      <c r="C21" s="19">
        <v>10888.96924</v>
      </c>
      <c r="D21" s="19">
        <v>2977.6641399999999</v>
      </c>
      <c r="E21" s="19"/>
    </row>
    <row r="22" spans="1:5" x14ac:dyDescent="0.3">
      <c r="A22" s="21" t="s">
        <v>58</v>
      </c>
      <c r="B22" s="19">
        <v>5060</v>
      </c>
      <c r="C22" s="19">
        <v>3402</v>
      </c>
      <c r="D22" s="19">
        <v>918</v>
      </c>
      <c r="E22" s="19"/>
    </row>
    <row r="23" spans="1:5" x14ac:dyDescent="0.3">
      <c r="A23" s="21" t="s">
        <v>59</v>
      </c>
      <c r="B23" s="19">
        <v>39514.556830000001</v>
      </c>
      <c r="C23" s="19">
        <v>2547</v>
      </c>
      <c r="D23" s="19">
        <v>1025.7829999999999</v>
      </c>
      <c r="E23" s="19"/>
    </row>
    <row r="24" spans="1:5" ht="27.6" x14ac:dyDescent="0.3">
      <c r="A24" s="21" t="s">
        <v>60</v>
      </c>
      <c r="B24" s="19">
        <v>23231.090489999999</v>
      </c>
      <c r="C24" s="19">
        <v>3145.3060399999999</v>
      </c>
      <c r="D24" s="19">
        <v>886.09545000000003</v>
      </c>
      <c r="E24" s="19"/>
    </row>
    <row r="25" spans="1:5" x14ac:dyDescent="0.3">
      <c r="A25" s="21" t="s">
        <v>61</v>
      </c>
      <c r="B25" s="19">
        <v>3560.6877300000001</v>
      </c>
      <c r="C25" s="19">
        <v>2640</v>
      </c>
      <c r="D25" s="19">
        <v>735.4</v>
      </c>
      <c r="E25" s="19"/>
    </row>
    <row r="26" spans="1:5" x14ac:dyDescent="0.3">
      <c r="A26" s="21" t="s">
        <v>62</v>
      </c>
      <c r="B26" s="19">
        <v>4150</v>
      </c>
      <c r="C26" s="19">
        <v>3200</v>
      </c>
      <c r="D26" s="19">
        <v>950</v>
      </c>
      <c r="E26" s="19"/>
    </row>
    <row r="27" spans="1:5" ht="27.6" x14ac:dyDescent="0.3">
      <c r="A27" s="21" t="s">
        <v>63</v>
      </c>
      <c r="B27" s="19">
        <v>406682.10905000003</v>
      </c>
      <c r="C27" s="19">
        <v>4330</v>
      </c>
      <c r="D27" s="19">
        <v>1045.5</v>
      </c>
      <c r="E27" s="19"/>
    </row>
    <row r="28" spans="1:5" x14ac:dyDescent="0.3">
      <c r="A28" s="21" t="s">
        <v>64</v>
      </c>
      <c r="B28" s="19">
        <v>115721.57017000001</v>
      </c>
      <c r="C28" s="19">
        <v>4230.1605099999997</v>
      </c>
      <c r="D28" s="19">
        <v>1632.3833999999999</v>
      </c>
      <c r="E28" s="19"/>
    </row>
    <row r="29" spans="1:5" x14ac:dyDescent="0.3">
      <c r="A29" s="21" t="s">
        <v>65</v>
      </c>
      <c r="B29" s="19">
        <v>205774.37893000001</v>
      </c>
      <c r="C29" s="19">
        <v>6857.1918699999997</v>
      </c>
      <c r="D29" s="19">
        <v>2192.8489199999999</v>
      </c>
      <c r="E29" s="19"/>
    </row>
    <row r="30" spans="1:5" x14ac:dyDescent="0.3">
      <c r="A30" s="21" t="s">
        <v>66</v>
      </c>
      <c r="B30" s="19">
        <v>463611.82653000002</v>
      </c>
      <c r="C30" s="19">
        <v>11377.80337</v>
      </c>
      <c r="D30" s="19">
        <v>4154.4728299999997</v>
      </c>
      <c r="E30" s="19">
        <v>255261.06586</v>
      </c>
    </row>
    <row r="31" spans="1:5" x14ac:dyDescent="0.3">
      <c r="A31" s="21" t="s">
        <v>67</v>
      </c>
      <c r="B31" s="19">
        <v>254139.83176</v>
      </c>
      <c r="C31" s="19">
        <v>17962.351630000001</v>
      </c>
      <c r="D31" s="19">
        <v>4990.23819</v>
      </c>
      <c r="E31" s="19">
        <v>222752.72662999999</v>
      </c>
    </row>
    <row r="32" spans="1:5" x14ac:dyDescent="0.3">
      <c r="A32" s="21" t="s">
        <v>68</v>
      </c>
      <c r="B32" s="19">
        <v>55963.096239999999</v>
      </c>
      <c r="C32" s="19">
        <v>1401.3488199999999</v>
      </c>
      <c r="D32" s="19">
        <v>336.84841999999998</v>
      </c>
      <c r="E32" s="19"/>
    </row>
    <row r="33" spans="1:5" ht="27.6" x14ac:dyDescent="0.3">
      <c r="A33" s="21" t="s">
        <v>69</v>
      </c>
      <c r="B33" s="19">
        <v>57637.189969999999</v>
      </c>
      <c r="C33" s="19">
        <v>37000</v>
      </c>
      <c r="D33" s="19">
        <v>14150</v>
      </c>
      <c r="E33" s="19"/>
    </row>
    <row r="34" spans="1:5" x14ac:dyDescent="0.3">
      <c r="A34" s="21" t="s">
        <v>70</v>
      </c>
      <c r="B34" s="19">
        <v>11948.3325</v>
      </c>
      <c r="C34" s="19">
        <v>989.1</v>
      </c>
      <c r="D34" s="19">
        <v>298.7</v>
      </c>
      <c r="E34" s="19"/>
    </row>
    <row r="35" spans="1:5" x14ac:dyDescent="0.3">
      <c r="A35" s="21" t="s">
        <v>71</v>
      </c>
      <c r="B35" s="19">
        <v>3420.66896</v>
      </c>
      <c r="C35" s="19">
        <v>1715</v>
      </c>
      <c r="D35" s="19">
        <v>1060</v>
      </c>
      <c r="E35" s="19"/>
    </row>
    <row r="36" spans="1:5" x14ac:dyDescent="0.3">
      <c r="A36" s="21" t="s">
        <v>72</v>
      </c>
      <c r="B36" s="19">
        <v>2244.30897</v>
      </c>
      <c r="C36" s="19"/>
      <c r="D36" s="19"/>
      <c r="E36" s="19"/>
    </row>
    <row r="37" spans="1:5" x14ac:dyDescent="0.3">
      <c r="A37" s="21" t="s">
        <v>73</v>
      </c>
      <c r="B37" s="19">
        <v>507.00313999999997</v>
      </c>
      <c r="C37" s="19">
        <v>375</v>
      </c>
      <c r="D37" s="19"/>
      <c r="E37" s="19"/>
    </row>
    <row r="38" spans="1:5" ht="27.6" x14ac:dyDescent="0.3">
      <c r="A38" s="21" t="s">
        <v>74</v>
      </c>
      <c r="B38" s="19">
        <v>38930.939209999997</v>
      </c>
      <c r="C38" s="19">
        <v>16537.517</v>
      </c>
      <c r="D38" s="19">
        <v>4997.25558</v>
      </c>
      <c r="E38" s="19">
        <v>12583.402959999999</v>
      </c>
    </row>
    <row r="39" spans="1:5" x14ac:dyDescent="0.3">
      <c r="A39" s="21" t="s">
        <v>75</v>
      </c>
      <c r="B39" s="19">
        <v>15725.064609999999</v>
      </c>
      <c r="C39" s="19">
        <v>1100</v>
      </c>
      <c r="D39" s="19">
        <v>370</v>
      </c>
      <c r="E39" s="19">
        <v>48.307040000000001</v>
      </c>
    </row>
    <row r="40" spans="1:5" x14ac:dyDescent="0.3">
      <c r="A40" s="21" t="s">
        <v>76</v>
      </c>
      <c r="B40" s="19">
        <v>71948.718559999994</v>
      </c>
      <c r="C40" s="19">
        <v>4000</v>
      </c>
      <c r="D40" s="19">
        <v>1300</v>
      </c>
      <c r="E40" s="19"/>
    </row>
    <row r="41" spans="1:5" x14ac:dyDescent="0.3">
      <c r="A41" s="21" t="s">
        <v>77</v>
      </c>
      <c r="B41" s="19">
        <v>19650.7</v>
      </c>
      <c r="C41" s="19">
        <v>12200</v>
      </c>
      <c r="D41" s="19">
        <v>3684.4</v>
      </c>
      <c r="E41" s="19"/>
    </row>
    <row r="42" spans="1:5" x14ac:dyDescent="0.3">
      <c r="A42" s="21" t="s">
        <v>78</v>
      </c>
      <c r="B42" s="19">
        <v>606</v>
      </c>
      <c r="C42" s="19">
        <v>300</v>
      </c>
      <c r="D42" s="19">
        <v>306</v>
      </c>
      <c r="E42" s="19"/>
    </row>
    <row r="43" spans="1:5" x14ac:dyDescent="0.3">
      <c r="A43" s="21" t="s">
        <v>79</v>
      </c>
      <c r="B43" s="19">
        <v>2433.9880699999999</v>
      </c>
      <c r="C43" s="19">
        <v>1630</v>
      </c>
      <c r="D43" s="19">
        <v>481.23</v>
      </c>
      <c r="E43" s="19"/>
    </row>
    <row r="44" spans="1:5" x14ac:dyDescent="0.3">
      <c r="A44" s="21" t="s">
        <v>80</v>
      </c>
      <c r="B44" s="19">
        <v>2575.4609999999998</v>
      </c>
      <c r="C44" s="19">
        <v>1700</v>
      </c>
      <c r="D44" s="19">
        <v>480</v>
      </c>
      <c r="E44" s="19"/>
    </row>
    <row r="45" spans="1:5" x14ac:dyDescent="0.3">
      <c r="A45" s="21" t="s">
        <v>81</v>
      </c>
      <c r="B45" s="19">
        <v>2399.3171000000002</v>
      </c>
      <c r="C45" s="19">
        <v>1661.11655</v>
      </c>
      <c r="D45" s="19">
        <v>730.62059999999997</v>
      </c>
      <c r="E45" s="19"/>
    </row>
    <row r="46" spans="1:5" ht="27.6" x14ac:dyDescent="0.3">
      <c r="A46" s="21" t="s">
        <v>82</v>
      </c>
      <c r="B46" s="19">
        <v>110129.43188</v>
      </c>
      <c r="C46" s="19">
        <v>19720</v>
      </c>
      <c r="D46" s="19">
        <v>5870</v>
      </c>
      <c r="E46" s="19"/>
    </row>
    <row r="47" spans="1:5" x14ac:dyDescent="0.3">
      <c r="A47" s="21" t="s">
        <v>83</v>
      </c>
      <c r="B47" s="19">
        <v>660.31713000000002</v>
      </c>
      <c r="C47" s="19">
        <v>280.49662000000001</v>
      </c>
      <c r="D47" s="19">
        <v>58.331319999999998</v>
      </c>
      <c r="E47" s="19"/>
    </row>
    <row r="48" spans="1:5" x14ac:dyDescent="0.3">
      <c r="A48" s="21" t="s">
        <v>84</v>
      </c>
      <c r="B48" s="19">
        <v>63593.981030000003</v>
      </c>
      <c r="C48" s="19">
        <v>3790.7194</v>
      </c>
      <c r="D48" s="19">
        <v>1170.4309599999999</v>
      </c>
      <c r="E48" s="19">
        <v>698.55</v>
      </c>
    </row>
    <row r="49" spans="1:5" x14ac:dyDescent="0.3">
      <c r="A49" s="21" t="s">
        <v>85</v>
      </c>
      <c r="B49" s="19">
        <v>21763.49568</v>
      </c>
      <c r="C49" s="19">
        <v>5047.5105400000002</v>
      </c>
      <c r="D49" s="19">
        <v>2154.2043399999998</v>
      </c>
      <c r="E49" s="19"/>
    </row>
    <row r="50" spans="1:5" x14ac:dyDescent="0.3">
      <c r="A50" s="21" t="s">
        <v>86</v>
      </c>
      <c r="B50" s="19">
        <v>3107.9632999999999</v>
      </c>
      <c r="C50" s="19">
        <v>529.31104000000005</v>
      </c>
      <c r="D50" s="19">
        <v>350</v>
      </c>
      <c r="E50" s="19"/>
    </row>
    <row r="51" spans="1:5" x14ac:dyDescent="0.3">
      <c r="A51" s="21" t="s">
        <v>87</v>
      </c>
      <c r="B51" s="19">
        <v>2270</v>
      </c>
      <c r="C51" s="19">
        <v>1700</v>
      </c>
      <c r="D51" s="19">
        <v>570</v>
      </c>
      <c r="E51" s="19"/>
    </row>
    <row r="52" spans="1:5" x14ac:dyDescent="0.3">
      <c r="A52" s="23" t="s">
        <v>88</v>
      </c>
      <c r="B52" s="20">
        <v>2023362.2806200001</v>
      </c>
      <c r="C52" s="20">
        <v>182257.90263</v>
      </c>
      <c r="D52" s="20">
        <v>59876.407149999999</v>
      </c>
      <c r="E52" s="20">
        <v>491344.05248999997</v>
      </c>
    </row>
  </sheetData>
  <mergeCells count="17">
    <mergeCell ref="A16:D16"/>
    <mergeCell ref="A1:E1"/>
    <mergeCell ref="A2:E2"/>
    <mergeCell ref="A5:D5"/>
    <mergeCell ref="A17:D17"/>
    <mergeCell ref="A19:A20"/>
    <mergeCell ref="B19:B20"/>
    <mergeCell ref="C19:E1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BreakPreview" topLeftCell="A25" zoomScaleNormal="100" zoomScaleSheetLayoutView="100" workbookViewId="0">
      <selection activeCell="B32" sqref="B32"/>
    </sheetView>
  </sheetViews>
  <sheetFormatPr defaultRowHeight="14.4" x14ac:dyDescent="0.3"/>
  <cols>
    <col min="1" max="1" width="38.33203125" customWidth="1"/>
    <col min="2" max="2" width="13.109375" customWidth="1"/>
    <col min="3" max="3" width="13.44140625" customWidth="1"/>
    <col min="4" max="4" width="14" customWidth="1"/>
    <col min="5" max="5" width="15.109375" customWidth="1"/>
    <col min="6" max="6" width="13.77734375" customWidth="1"/>
    <col min="7" max="7" width="14.5546875" customWidth="1"/>
    <col min="8" max="9" width="13.77734375" customWidth="1"/>
    <col min="10" max="10" width="12.6640625" customWidth="1"/>
    <col min="11" max="11" width="11" customWidth="1"/>
    <col min="12" max="12" width="14" customWidth="1"/>
    <col min="13" max="13" width="13.5546875" customWidth="1"/>
    <col min="14" max="14" width="13.44140625" customWidth="1"/>
    <col min="15" max="15" width="14.33203125" customWidth="1"/>
    <col min="16" max="16" width="11.6640625" customWidth="1"/>
  </cols>
  <sheetData>
    <row r="1" spans="1:20" s="29" customFormat="1" ht="15.6" x14ac:dyDescent="0.3">
      <c r="A1" s="43" t="s">
        <v>56</v>
      </c>
      <c r="C1" s="30" t="s">
        <v>13</v>
      </c>
    </row>
    <row r="2" spans="1:20" x14ac:dyDescent="0.3">
      <c r="A2" s="38" t="str">
        <f>TEXT(EndData2,"[$-FC19]ДД.ММ.ГГГ")</f>
        <v>03.03.2016</v>
      </c>
      <c r="B2" s="38">
        <f>A2+1</f>
        <v>42433</v>
      </c>
      <c r="C2" s="44" t="str">
        <f>TEXT(B2,"[$-FC19]ДД.ММ.ГГГ")</f>
        <v>04.03.2016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1362.3333299999999</v>
      </c>
      <c r="K4" s="40">
        <v>190.0686</v>
      </c>
      <c r="L4" s="40"/>
      <c r="M4" s="40"/>
      <c r="N4" s="40"/>
      <c r="O4" s="40"/>
      <c r="P4" s="26">
        <v>1552.40193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14419.166660000001</v>
      </c>
      <c r="D5" s="40">
        <v>19297.666659999999</v>
      </c>
      <c r="E5" s="40">
        <v>8299.5830000000005</v>
      </c>
      <c r="F5" s="40">
        <v>7963.9179999999997</v>
      </c>
      <c r="G5" s="40">
        <v>23847.166679999998</v>
      </c>
      <c r="H5" s="40">
        <v>6110.4524000000001</v>
      </c>
      <c r="I5" s="40">
        <v>6014.5</v>
      </c>
      <c r="J5" s="40">
        <v>624</v>
      </c>
      <c r="K5" s="40">
        <v>4640.5166600000002</v>
      </c>
      <c r="L5" s="40">
        <v>21944.5</v>
      </c>
      <c r="M5" s="40">
        <v>9011.9169999999995</v>
      </c>
      <c r="N5" s="40">
        <v>18170.126499999998</v>
      </c>
      <c r="O5" s="40">
        <v>14980.083000000001</v>
      </c>
      <c r="P5" s="26">
        <v>155323.59656000001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1771.5</v>
      </c>
      <c r="C6" s="40">
        <v>40</v>
      </c>
      <c r="D6" s="40">
        <v>75</v>
      </c>
      <c r="E6" s="40"/>
      <c r="F6" s="40"/>
      <c r="G6" s="40"/>
      <c r="H6" s="40"/>
      <c r="I6" s="40">
        <v>200</v>
      </c>
      <c r="J6" s="40">
        <v>150.08332999999999</v>
      </c>
      <c r="K6" s="40">
        <v>101</v>
      </c>
      <c r="L6" s="40"/>
      <c r="M6" s="40"/>
      <c r="N6" s="40">
        <v>131.25</v>
      </c>
      <c r="O6" s="40">
        <v>200</v>
      </c>
      <c r="P6" s="26">
        <v>2668.8333299999999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79420</v>
      </c>
      <c r="C7" s="40">
        <v>79099.535189999995</v>
      </c>
      <c r="D7" s="40">
        <v>20067.25</v>
      </c>
      <c r="E7" s="40">
        <v>13569.165999999999</v>
      </c>
      <c r="F7" s="40">
        <v>5518.1679999999997</v>
      </c>
      <c r="G7" s="40">
        <v>18799.666669999999</v>
      </c>
      <c r="H7" s="40">
        <v>13360.583000000001</v>
      </c>
      <c r="I7" s="40">
        <v>3200</v>
      </c>
      <c r="J7" s="40">
        <v>26021.005000000001</v>
      </c>
      <c r="K7" s="40">
        <v>5444.8233399999999</v>
      </c>
      <c r="L7" s="40">
        <v>14662.334000000001</v>
      </c>
      <c r="M7" s="40">
        <v>13605.416999999999</v>
      </c>
      <c r="N7" s="40">
        <v>12158.25</v>
      </c>
      <c r="O7" s="40">
        <v>12761.602000000001</v>
      </c>
      <c r="P7" s="26">
        <v>317687.8002</v>
      </c>
      <c r="Q7" s="27"/>
      <c r="R7" s="27"/>
      <c r="S7" s="27"/>
      <c r="T7" s="27"/>
    </row>
    <row r="8" spans="1:20" ht="93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>
        <v>588.79412000000002</v>
      </c>
      <c r="M8" s="40"/>
      <c r="N8" s="40"/>
      <c r="O8" s="40"/>
      <c r="P8" s="26">
        <v>588.79412000000002</v>
      </c>
      <c r="Q8" s="27"/>
      <c r="R8" s="27"/>
      <c r="S8" s="27"/>
      <c r="T8" s="27"/>
    </row>
    <row r="9" spans="1:20" ht="79.8" x14ac:dyDescent="0.3">
      <c r="A9" s="25" t="s">
        <v>36</v>
      </c>
      <c r="B9" s="40">
        <v>287.86399999999998</v>
      </c>
      <c r="C9" s="40"/>
      <c r="D9" s="40">
        <v>24.6</v>
      </c>
      <c r="E9" s="40">
        <v>10.25</v>
      </c>
      <c r="F9" s="40">
        <v>20</v>
      </c>
      <c r="G9" s="40">
        <v>11.275</v>
      </c>
      <c r="H9" s="40">
        <v>45.1</v>
      </c>
      <c r="I9" s="40">
        <v>24.6</v>
      </c>
      <c r="J9" s="40">
        <v>30.649000000000001</v>
      </c>
      <c r="K9" s="40"/>
      <c r="L9" s="40">
        <v>147.6</v>
      </c>
      <c r="M9" s="40">
        <v>41</v>
      </c>
      <c r="N9" s="40"/>
      <c r="O9" s="40"/>
      <c r="P9" s="26">
        <v>642.93799999999999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>
        <v>3984.25</v>
      </c>
      <c r="D10" s="40">
        <v>661</v>
      </c>
      <c r="E10" s="40">
        <v>545.41700000000003</v>
      </c>
      <c r="F10" s="40">
        <v>158.75</v>
      </c>
      <c r="G10" s="40">
        <v>624.41666999999995</v>
      </c>
      <c r="H10" s="40">
        <v>151.916</v>
      </c>
      <c r="I10" s="40">
        <v>43</v>
      </c>
      <c r="J10" s="40"/>
      <c r="K10" s="40"/>
      <c r="L10" s="40">
        <v>272</v>
      </c>
      <c r="M10" s="40">
        <v>242.33199999999999</v>
      </c>
      <c r="N10" s="40">
        <v>375.25299999999999</v>
      </c>
      <c r="O10" s="40">
        <v>142.41800000000001</v>
      </c>
      <c r="P10" s="26">
        <v>7200.7526699999999</v>
      </c>
      <c r="Q10" s="27"/>
      <c r="R10" s="27"/>
      <c r="S10" s="27"/>
      <c r="T10" s="27"/>
    </row>
    <row r="11" spans="1:20" ht="93" x14ac:dyDescent="0.3">
      <c r="A11" s="25" t="s">
        <v>38</v>
      </c>
      <c r="B11" s="40">
        <v>430</v>
      </c>
      <c r="C11" s="40">
        <v>326</v>
      </c>
      <c r="D11" s="40">
        <v>172.25</v>
      </c>
      <c r="E11" s="40">
        <v>121.6</v>
      </c>
      <c r="F11" s="40">
        <v>86.084000000000003</v>
      </c>
      <c r="G11" s="40">
        <v>86.083340000000007</v>
      </c>
      <c r="H11" s="40">
        <v>52</v>
      </c>
      <c r="I11" s="40">
        <v>152.1</v>
      </c>
      <c r="J11" s="40">
        <v>90.57</v>
      </c>
      <c r="K11" s="40">
        <v>92.907600000000002</v>
      </c>
      <c r="L11" s="40">
        <v>77.623999999999995</v>
      </c>
      <c r="M11" s="40">
        <v>75.5</v>
      </c>
      <c r="N11" s="40">
        <v>95</v>
      </c>
      <c r="O11" s="40">
        <v>118.66606</v>
      </c>
      <c r="P11" s="26">
        <v>1976.385</v>
      </c>
      <c r="Q11" s="27"/>
      <c r="R11" s="27"/>
      <c r="S11" s="27"/>
      <c r="T11" s="27"/>
    </row>
    <row r="12" spans="1:20" ht="53.4" x14ac:dyDescent="0.3">
      <c r="A12" s="25" t="s">
        <v>39</v>
      </c>
      <c r="B12" s="40">
        <v>750</v>
      </c>
      <c r="C12" s="40">
        <v>637.94399999999996</v>
      </c>
      <c r="D12" s="40">
        <v>295</v>
      </c>
      <c r="E12" s="40">
        <v>179.3</v>
      </c>
      <c r="F12" s="40">
        <v>84</v>
      </c>
      <c r="G12" s="40">
        <v>425</v>
      </c>
      <c r="H12" s="40">
        <v>179.92</v>
      </c>
      <c r="I12" s="40">
        <v>92.1</v>
      </c>
      <c r="J12" s="40">
        <v>285.52</v>
      </c>
      <c r="K12" s="40">
        <v>86</v>
      </c>
      <c r="L12" s="40">
        <v>148.02000000000001</v>
      </c>
      <c r="M12" s="40">
        <v>198.96600000000001</v>
      </c>
      <c r="N12" s="40">
        <v>198.833</v>
      </c>
      <c r="O12" s="40">
        <v>116.80826999999999</v>
      </c>
      <c r="P12" s="26">
        <v>3677.4112700000001</v>
      </c>
      <c r="Q12" s="27"/>
      <c r="R12" s="27"/>
      <c r="S12" s="27"/>
      <c r="T12" s="27"/>
    </row>
    <row r="13" spans="1:20" ht="79.8" x14ac:dyDescent="0.3">
      <c r="A13" s="25" t="s">
        <v>40</v>
      </c>
      <c r="B13" s="40">
        <v>1490</v>
      </c>
      <c r="C13" s="40">
        <v>1046.242</v>
      </c>
      <c r="D13" s="40">
        <v>224</v>
      </c>
      <c r="E13" s="40">
        <v>125.4</v>
      </c>
      <c r="F13" s="40">
        <v>122</v>
      </c>
      <c r="G13" s="40">
        <v>147.80000000000001</v>
      </c>
      <c r="H13" s="40">
        <v>82.224779999999996</v>
      </c>
      <c r="I13" s="40">
        <v>120</v>
      </c>
      <c r="J13" s="40">
        <v>223.4</v>
      </c>
      <c r="K13" s="40">
        <v>92.938000000000002</v>
      </c>
      <c r="L13" s="40">
        <v>180.47</v>
      </c>
      <c r="M13" s="40">
        <v>28.1</v>
      </c>
      <c r="N13" s="40">
        <v>188.83332999999999</v>
      </c>
      <c r="O13" s="40">
        <v>177.01307</v>
      </c>
      <c r="P13" s="26">
        <v>4248.4211800000003</v>
      </c>
      <c r="Q13" s="27"/>
      <c r="R13" s="27"/>
      <c r="S13" s="27"/>
      <c r="T13" s="27"/>
    </row>
    <row r="14" spans="1:20" ht="106.2" x14ac:dyDescent="0.3">
      <c r="A14" s="25" t="s">
        <v>41</v>
      </c>
      <c r="B14" s="40">
        <v>24939.311249999999</v>
      </c>
      <c r="C14" s="40">
        <v>2029.3406</v>
      </c>
      <c r="D14" s="40">
        <v>152</v>
      </c>
      <c r="E14" s="40"/>
      <c r="F14" s="40"/>
      <c r="G14" s="40"/>
      <c r="H14" s="40"/>
      <c r="I14" s="40"/>
      <c r="J14" s="40">
        <v>270</v>
      </c>
      <c r="K14" s="40"/>
      <c r="L14" s="40"/>
      <c r="M14" s="40"/>
      <c r="N14" s="40"/>
      <c r="O14" s="40"/>
      <c r="P14" s="26">
        <v>27390.651849999998</v>
      </c>
      <c r="Q14" s="27"/>
      <c r="R14" s="27"/>
      <c r="S14" s="27"/>
      <c r="T14" s="27"/>
    </row>
    <row r="15" spans="1:20" ht="93" x14ac:dyDescent="0.3">
      <c r="A15" s="25" t="s">
        <v>42</v>
      </c>
      <c r="B15" s="40"/>
      <c r="C15" s="40">
        <v>3324.1849999999999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3324.1849999999999</v>
      </c>
      <c r="Q15" s="27"/>
      <c r="R15" s="27"/>
      <c r="S15" s="27"/>
      <c r="T15" s="27"/>
    </row>
    <row r="16" spans="1:20" ht="79.8" x14ac:dyDescent="0.3">
      <c r="A16" s="25" t="s">
        <v>43</v>
      </c>
      <c r="B16" s="40"/>
      <c r="C16" s="40">
        <v>390</v>
      </c>
      <c r="D16" s="40"/>
      <c r="E16" s="40"/>
      <c r="F16" s="40"/>
      <c r="G16" s="40">
        <v>18.754000000000001</v>
      </c>
      <c r="H16" s="40"/>
      <c r="I16" s="40"/>
      <c r="J16" s="40">
        <v>21</v>
      </c>
      <c r="K16" s="40"/>
      <c r="L16" s="40"/>
      <c r="M16" s="40">
        <v>11.4</v>
      </c>
      <c r="N16" s="40"/>
      <c r="O16" s="40"/>
      <c r="P16" s="26">
        <v>441.154</v>
      </c>
      <c r="Q16" s="27"/>
      <c r="R16" s="27"/>
      <c r="S16" s="27"/>
      <c r="T16" s="27"/>
    </row>
    <row r="17" spans="1:20" ht="317.39999999999998" x14ac:dyDescent="0.3">
      <c r="A17" s="25" t="s">
        <v>44</v>
      </c>
      <c r="B17" s="40">
        <v>7416.9881500000001</v>
      </c>
      <c r="C17" s="40">
        <v>10268.564</v>
      </c>
      <c r="D17" s="40">
        <v>2000</v>
      </c>
      <c r="E17" s="40">
        <v>500</v>
      </c>
      <c r="F17" s="40">
        <v>250</v>
      </c>
      <c r="G17" s="40">
        <v>2050</v>
      </c>
      <c r="H17" s="40">
        <v>1045.4732899999999</v>
      </c>
      <c r="I17" s="40">
        <v>84.8</v>
      </c>
      <c r="J17" s="40">
        <v>4300</v>
      </c>
      <c r="K17" s="40">
        <v>1700</v>
      </c>
      <c r="L17" s="40">
        <v>1210</v>
      </c>
      <c r="M17" s="40">
        <v>1074</v>
      </c>
      <c r="N17" s="40">
        <v>1425.1659999999999</v>
      </c>
      <c r="O17" s="40">
        <v>1011.883</v>
      </c>
      <c r="P17" s="26">
        <v>34336.87444</v>
      </c>
      <c r="Q17" s="27"/>
      <c r="R17" s="27"/>
      <c r="S17" s="27"/>
      <c r="T17" s="27"/>
    </row>
    <row r="18" spans="1:20" ht="159" x14ac:dyDescent="0.3">
      <c r="A18" s="25" t="s">
        <v>45</v>
      </c>
      <c r="B18" s="40">
        <v>145852.1</v>
      </c>
      <c r="C18" s="40">
        <v>73000</v>
      </c>
      <c r="D18" s="40">
        <v>14261.815000000001</v>
      </c>
      <c r="E18" s="40">
        <v>12500</v>
      </c>
      <c r="F18" s="40">
        <v>5000</v>
      </c>
      <c r="G18" s="40">
        <v>16000</v>
      </c>
      <c r="H18" s="40">
        <v>8260</v>
      </c>
      <c r="I18" s="40">
        <v>2650</v>
      </c>
      <c r="J18" s="40">
        <v>19134.261999999999</v>
      </c>
      <c r="K18" s="40">
        <v>7961.2539999999999</v>
      </c>
      <c r="L18" s="40">
        <v>16000</v>
      </c>
      <c r="M18" s="40">
        <v>15300</v>
      </c>
      <c r="N18" s="40">
        <v>13700</v>
      </c>
      <c r="O18" s="40">
        <v>15392.737580000001</v>
      </c>
      <c r="P18" s="26">
        <v>365012.16858</v>
      </c>
      <c r="Q18" s="27"/>
      <c r="R18" s="27"/>
      <c r="S18" s="27"/>
      <c r="T18" s="27"/>
    </row>
    <row r="19" spans="1:20" ht="93" x14ac:dyDescent="0.3">
      <c r="A19" s="25" t="s">
        <v>46</v>
      </c>
      <c r="B19" s="40">
        <v>6350</v>
      </c>
      <c r="C19" s="40">
        <v>3018</v>
      </c>
      <c r="D19" s="40">
        <v>753.89499999999998</v>
      </c>
      <c r="E19" s="40">
        <v>390</v>
      </c>
      <c r="F19" s="40">
        <v>250</v>
      </c>
      <c r="G19" s="40">
        <v>1600</v>
      </c>
      <c r="H19" s="40">
        <v>800</v>
      </c>
      <c r="I19" s="40"/>
      <c r="J19" s="40">
        <v>900</v>
      </c>
      <c r="K19" s="40">
        <v>715</v>
      </c>
      <c r="L19" s="40">
        <v>300</v>
      </c>
      <c r="M19" s="40">
        <v>1300</v>
      </c>
      <c r="N19" s="40">
        <v>570</v>
      </c>
      <c r="O19" s="40">
        <v>800</v>
      </c>
      <c r="P19" s="26">
        <v>17746.895</v>
      </c>
      <c r="Q19" s="27"/>
      <c r="R19" s="27"/>
      <c r="S19" s="27"/>
      <c r="T19" s="27"/>
    </row>
    <row r="20" spans="1:20" ht="132.6" x14ac:dyDescent="0.3">
      <c r="A20" s="25" t="s">
        <v>47</v>
      </c>
      <c r="B20" s="40">
        <v>3.8</v>
      </c>
      <c r="C20" s="40">
        <v>33.880000000000003</v>
      </c>
      <c r="D20" s="40"/>
      <c r="E20" s="40"/>
      <c r="F20" s="40">
        <v>3.7250000000000001</v>
      </c>
      <c r="G20" s="40"/>
      <c r="H20" s="40">
        <v>3.7240000000000002</v>
      </c>
      <c r="I20" s="40"/>
      <c r="J20" s="40">
        <v>7.4530000000000003</v>
      </c>
      <c r="K20" s="40"/>
      <c r="L20" s="40"/>
      <c r="M20" s="40"/>
      <c r="N20" s="40"/>
      <c r="O20" s="40"/>
      <c r="P20" s="26">
        <v>52.582000000000001</v>
      </c>
      <c r="Q20" s="27"/>
      <c r="R20" s="27"/>
      <c r="S20" s="27"/>
      <c r="T20" s="27"/>
    </row>
    <row r="21" spans="1:20" ht="79.8" x14ac:dyDescent="0.3">
      <c r="A21" s="25" t="s">
        <v>48</v>
      </c>
      <c r="B21" s="40">
        <v>600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>
        <v>150</v>
      </c>
      <c r="N21" s="40"/>
      <c r="O21" s="40"/>
      <c r="P21" s="26">
        <v>750</v>
      </c>
      <c r="Q21" s="27"/>
      <c r="R21" s="27"/>
      <c r="S21" s="27"/>
      <c r="T21" s="27"/>
    </row>
    <row r="22" spans="1:20" ht="119.4" x14ac:dyDescent="0.3">
      <c r="A22" s="25" t="s">
        <v>49</v>
      </c>
      <c r="B22" s="40">
        <v>8000</v>
      </c>
      <c r="C22" s="40">
        <v>606</v>
      </c>
      <c r="D22" s="40">
        <v>200</v>
      </c>
      <c r="E22" s="40">
        <v>110</v>
      </c>
      <c r="F22" s="40">
        <v>82.25</v>
      </c>
      <c r="G22" s="40">
        <v>150</v>
      </c>
      <c r="H22" s="40">
        <v>45.6</v>
      </c>
      <c r="I22" s="40">
        <v>28.5</v>
      </c>
      <c r="J22" s="40">
        <v>900</v>
      </c>
      <c r="K22" s="40">
        <v>440</v>
      </c>
      <c r="L22" s="40">
        <v>300</v>
      </c>
      <c r="M22" s="40">
        <v>380</v>
      </c>
      <c r="N22" s="40">
        <v>538.75</v>
      </c>
      <c r="O22" s="40">
        <v>524.91399999999999</v>
      </c>
      <c r="P22" s="26">
        <v>12306.013999999999</v>
      </c>
      <c r="Q22" s="27"/>
      <c r="R22" s="27"/>
      <c r="S22" s="27"/>
      <c r="T22" s="27"/>
    </row>
    <row r="23" spans="1:20" ht="119.4" x14ac:dyDescent="0.3">
      <c r="A23" s="25" t="s">
        <v>50</v>
      </c>
      <c r="B23" s="40">
        <v>90281.120999999999</v>
      </c>
      <c r="C23" s="40">
        <v>32500</v>
      </c>
      <c r="D23" s="40">
        <v>7637.44</v>
      </c>
      <c r="E23" s="40">
        <v>4570</v>
      </c>
      <c r="F23" s="40">
        <v>1400</v>
      </c>
      <c r="G23" s="40">
        <v>3700</v>
      </c>
      <c r="H23" s="40">
        <v>2508.63</v>
      </c>
      <c r="I23" s="40">
        <v>514</v>
      </c>
      <c r="J23" s="40">
        <v>17691.797999999999</v>
      </c>
      <c r="K23" s="40">
        <v>2936.1529999999998</v>
      </c>
      <c r="L23" s="40">
        <v>2200</v>
      </c>
      <c r="M23" s="40">
        <v>3100</v>
      </c>
      <c r="N23" s="40">
        <v>3480</v>
      </c>
      <c r="O23" s="40">
        <v>3280.58</v>
      </c>
      <c r="P23" s="26">
        <v>175799.72200000001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>
        <v>42999.999989999997</v>
      </c>
      <c r="C24" s="40">
        <v>7392.6607000000004</v>
      </c>
      <c r="D24" s="40">
        <v>3500</v>
      </c>
      <c r="E24" s="40">
        <v>1812.25</v>
      </c>
      <c r="F24" s="40">
        <v>480.4</v>
      </c>
      <c r="G24" s="40">
        <v>3800</v>
      </c>
      <c r="H24" s="40">
        <v>330.25400000000002</v>
      </c>
      <c r="I24" s="40">
        <v>135</v>
      </c>
      <c r="J24" s="40">
        <v>2398.6666700000001</v>
      </c>
      <c r="K24" s="40">
        <v>885.26433999999995</v>
      </c>
      <c r="L24" s="40">
        <v>500</v>
      </c>
      <c r="M24" s="40">
        <v>532</v>
      </c>
      <c r="N24" s="40">
        <v>1511.0812699999999</v>
      </c>
      <c r="O24" s="40">
        <v>1064.7940000000001</v>
      </c>
      <c r="P24" s="26">
        <v>67342.370970000004</v>
      </c>
      <c r="Q24" s="27"/>
      <c r="R24" s="27"/>
      <c r="S24" s="27"/>
      <c r="T24" s="27"/>
    </row>
    <row r="25" spans="1:20" ht="93" x14ac:dyDescent="0.3">
      <c r="A25" s="25" t="s">
        <v>52</v>
      </c>
      <c r="B25" s="40">
        <v>2458</v>
      </c>
      <c r="C25" s="40">
        <v>1200</v>
      </c>
      <c r="D25" s="40">
        <v>119.444</v>
      </c>
      <c r="E25" s="40">
        <v>158</v>
      </c>
      <c r="F25" s="40">
        <v>55</v>
      </c>
      <c r="G25" s="40">
        <v>250</v>
      </c>
      <c r="H25" s="40">
        <v>88</v>
      </c>
      <c r="I25" s="40">
        <v>27</v>
      </c>
      <c r="J25" s="40">
        <v>364.9</v>
      </c>
      <c r="K25" s="40">
        <v>57</v>
      </c>
      <c r="L25" s="40">
        <v>110</v>
      </c>
      <c r="M25" s="40">
        <v>113</v>
      </c>
      <c r="N25" s="40">
        <v>140.44399999999999</v>
      </c>
      <c r="O25" s="40">
        <v>127.16670999999999</v>
      </c>
      <c r="P25" s="26">
        <v>5267.95471</v>
      </c>
      <c r="Q25" s="27"/>
      <c r="R25" s="27"/>
      <c r="S25" s="27"/>
      <c r="T25" s="27"/>
    </row>
    <row r="26" spans="1:20" ht="66.599999999999994" x14ac:dyDescent="0.3">
      <c r="A26" s="25" t="s">
        <v>53</v>
      </c>
      <c r="B26" s="40"/>
      <c r="C26" s="40">
        <v>1162.7083299999999</v>
      </c>
      <c r="D26" s="40"/>
      <c r="E26" s="40"/>
      <c r="F26" s="40"/>
      <c r="G26" s="40">
        <v>85</v>
      </c>
      <c r="H26" s="40"/>
      <c r="I26" s="40"/>
      <c r="J26" s="40"/>
      <c r="K26" s="40">
        <v>189.47499999999999</v>
      </c>
      <c r="L26" s="40"/>
      <c r="M26" s="40"/>
      <c r="N26" s="40"/>
      <c r="O26" s="40"/>
      <c r="P26" s="26">
        <v>1437.1833300000001</v>
      </c>
      <c r="Q26" s="27"/>
      <c r="R26" s="27"/>
      <c r="S26" s="27"/>
      <c r="T26" s="27"/>
    </row>
    <row r="27" spans="1:20" ht="79.8" x14ac:dyDescent="0.3">
      <c r="A27" s="25" t="s">
        <v>54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>
        <v>470.7</v>
      </c>
      <c r="N27" s="40"/>
      <c r="O27" s="40"/>
      <c r="P27" s="26">
        <v>470.7</v>
      </c>
      <c r="Q27" s="27"/>
      <c r="R27" s="27"/>
      <c r="S27" s="27"/>
      <c r="T27" s="27"/>
    </row>
    <row r="28" spans="1:20" x14ac:dyDescent="0.3">
      <c r="A28" s="33" t="s">
        <v>55</v>
      </c>
      <c r="B28" s="41">
        <v>413050.68439000001</v>
      </c>
      <c r="C28" s="41">
        <v>234478.47648000001</v>
      </c>
      <c r="D28" s="41">
        <v>69441.360660000006</v>
      </c>
      <c r="E28" s="41">
        <v>42890.966</v>
      </c>
      <c r="F28" s="41">
        <v>21474.294999999998</v>
      </c>
      <c r="G28" s="41">
        <v>71595.162360000002</v>
      </c>
      <c r="H28" s="41">
        <v>33063.877469999999</v>
      </c>
      <c r="I28" s="41">
        <v>13285.6</v>
      </c>
      <c r="J28" s="41">
        <v>74775.640329999995</v>
      </c>
      <c r="K28" s="41">
        <v>25532.400539999999</v>
      </c>
      <c r="L28" s="41">
        <v>58641.342120000001</v>
      </c>
      <c r="M28" s="41">
        <v>45634.332000000002</v>
      </c>
      <c r="N28" s="41">
        <v>52682.987099999998</v>
      </c>
      <c r="O28" s="41">
        <v>50698.665690000002</v>
      </c>
      <c r="P28" s="26">
        <v>1207245.7901399999</v>
      </c>
      <c r="Q28" s="34"/>
      <c r="R28" s="34"/>
      <c r="S28" s="34"/>
      <c r="T28" s="34"/>
    </row>
    <row r="30" spans="1:20" x14ac:dyDescent="0.3">
      <c r="A30" s="37" t="s">
        <v>30</v>
      </c>
      <c r="B30" s="36">
        <f>Учреждения!B52+'Муниципальные районы'!P28</f>
        <v>3230608.07076</v>
      </c>
    </row>
    <row r="31" spans="1:20" ht="32.25" customHeight="1" x14ac:dyDescent="0.3">
      <c r="A31" s="37" t="str">
        <f>CONCATENATE("Остатки бюджетных средств на ",C2,"г.")</f>
        <v>Остатки бюджетных средств на 04.03.2016г.</v>
      </c>
      <c r="B31" s="36">
        <v>1381481.4</v>
      </c>
    </row>
  </sheetData>
  <pageMargins left="0.23622047244094491" right="0.23622047244094491" top="0.28000000000000003" bottom="0.31" header="0.31496062992125984" footer="0.17"/>
  <pageSetup paperSize="9" scale="5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2016-03-09T21:13:35Z</dcterms:modified>
</cp:coreProperties>
</file>