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Учреждения!$27:$28</definedName>
    <definedName name="_xlnm.Print_Area" localSheetId="1">'Муниципальные районы'!$A$1:$P$17</definedName>
    <definedName name="_xlnm.Print_Area" localSheetId="0">Учреждения!$A$1:$E$67</definedName>
  </definedNames>
  <calcPr calcId="152511" refMode="R1C1"/>
</workbook>
</file>

<file path=xl/calcChain.xml><?xml version="1.0" encoding="utf-8"?>
<calcChain xmlns="http://schemas.openxmlformats.org/spreadsheetml/2006/main">
  <c r="E7" i="1" l="1"/>
  <c r="B65" i="1" l="1"/>
  <c r="B15" i="2"/>
  <c r="E16" i="1"/>
  <c r="E15" i="1"/>
  <c r="E23" i="1"/>
  <c r="E22" i="1"/>
  <c r="E11" i="1"/>
  <c r="E8" i="1" s="1"/>
  <c r="E17" i="1"/>
  <c r="E21" i="1"/>
  <c r="E18" i="1"/>
  <c r="E14" i="1"/>
  <c r="E12" i="1"/>
  <c r="E20" i="1"/>
  <c r="E13" i="1"/>
  <c r="A2" i="2" l="1"/>
  <c r="B2" i="2" s="1"/>
  <c r="C2" i="2" s="1"/>
  <c r="A1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<sst xmlns="http://schemas.openxmlformats.org/spreadsheetml/2006/main" count="97" uniqueCount="95">
  <si>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</si>
  <si>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</si>
  <si>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</si>
  <si>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</si>
  <si>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</si>
  <si>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</si>
  <si>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</si>
  <si>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</si>
  <si>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</si>
  <si>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</si>
  <si>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</si>
  <si>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</si>
  <si>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</si>
  <si>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</si>
  <si>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</si>
  <si>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</si>
  <si>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</si>
  <si>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</si>
  <si>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</si>
  <si>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</si>
  <si>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</si>
  <si>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</si>
  <si>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</si>
  <si>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</si>
  <si>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</si>
  <si>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</si>
  <si>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</si>
  <si>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</si>
  <si>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</si>
  <si>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</si>
  <si>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</si>
  <si>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</si>
  <si>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</si>
  <si>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</si>
  <si>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</si>
  <si>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</si>
  <si>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</si>
  <si>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</si>
  <si>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</si>
  <si>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</si>
  <si>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</si>
  <si>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24.03.2016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</si>
  <si>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</si>
  <si>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</si>
  <si>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</si>
  <si>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</si>
  <si>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</si>
  <si>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</si>
  <si>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</si>
  <si>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</si>
  <si>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</si>
  <si>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</si>
  <si>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</si>
  <si>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</si>
  <si>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</si>
  <si>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</si>
  <si>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</si>
  <si>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</si>
  <si>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</si>
  <si>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</si>
  <si>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</si>
  <si>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</si>
  <si>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</si>
  <si>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</si>
  <si>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</si>
  <si>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</si>
  <si>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</si>
  <si>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</si>
  <si>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</si>
  <si>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</si>
  <si>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</si>
  <si>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</si>
  <si>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</si>
  <si>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</si>
  <si>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</si>
  <si>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</si>
  <si>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</si>
  <si>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</si>
  <si>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</si>
  <si>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11.03.2016</t>
  </si>
  <si>
    <t>Единая субвенция бюджетам субъектов Российской Федерации</t>
  </si>
  <si>
    <t>Дотации бюджетам субъектов Российской Федерации на выравнивание бюджетной обеспеченности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</si>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</sst>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zoomScaleNormal="100" zoomScaleSheetLayoutView="100" workbookViewId="0">
      <selection activeCell="E8" sqref="E8"/>
    </sheetView>
  </sheetViews>
  <sheetFormatPr defaultRowHeight="14.4" x14ac:dyDescent="0.3"/>
  <cols>
    <col min="1" max="1" width="69.33203125" customWidth="1"/>
    <col min="2" max="2" width="13.88671875" customWidth="1"/>
    <col min="3" max="3" width="14.44140625" customWidth="1"/>
    <col min="4" max="4" width="17.7773437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4" t="s">
        <v>0</v>
      </c>
      <c r="B1" s="44"/>
      <c r="C1" s="44"/>
      <c r="D1" s="44"/>
      <c r="E1" s="44"/>
      <c r="F1" s="28" t="s">
        <v>79</v>
      </c>
      <c r="G1" s="29" t="str">
        <f>TEXT(F1,"[$-FC19]ДД ММММ")</f>
        <v>11 марта</v>
      </c>
      <c r="H1" s="29" t="str">
        <f>TEXT(F1,"[$-FC19]ДД.ММ.ГГГ \г")</f>
        <v>11.03.2016 г</v>
      </c>
    </row>
    <row r="2" spans="1:9" ht="15.6" x14ac:dyDescent="0.3">
      <c r="A2" s="44" t="str">
        <f>CONCATENATE("с ",G1," по ",G2,"ода")</f>
        <v>с 11 марта по 24 марта 2016 года</v>
      </c>
      <c r="B2" s="44"/>
      <c r="C2" s="44"/>
      <c r="D2" s="44"/>
      <c r="E2" s="44"/>
      <c r="F2" s="28" t="s">
        <v>41</v>
      </c>
      <c r="G2" s="29" t="str">
        <f>TEXT(F2,"[$-FC19]ДД ММММ ГГГ \г")</f>
        <v>24 марта 2016 г</v>
      </c>
      <c r="H2" s="29" t="str">
        <f>TEXT(F2,"[$-FC19]ДД.ММ.ГГГ \г")</f>
        <v>24.03.2016 г</v>
      </c>
      <c r="I2" s="19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5" t="str">
        <f>CONCATENATE("Остатки средств на ",H1,".")</f>
        <v>Остатки средств на 11.03.2016 г.</v>
      </c>
      <c r="B5" s="46"/>
      <c r="C5" s="46"/>
      <c r="D5" s="47"/>
      <c r="E5" s="8">
        <v>1385627.7</v>
      </c>
      <c r="F5" s="19"/>
    </row>
    <row r="6" spans="1:9" x14ac:dyDescent="0.3">
      <c r="A6" s="53" t="s">
        <v>2</v>
      </c>
      <c r="B6" s="43"/>
      <c r="C6" s="43"/>
      <c r="D6" s="43"/>
      <c r="E6" s="10"/>
    </row>
    <row r="7" spans="1:9" x14ac:dyDescent="0.3">
      <c r="A7" s="42" t="s">
        <v>3</v>
      </c>
      <c r="B7" s="43"/>
      <c r="C7" s="43"/>
      <c r="D7" s="43"/>
      <c r="E7" s="9">
        <f>E25-E8</f>
        <v>755786.79999999981</v>
      </c>
    </row>
    <row r="8" spans="1:9" x14ac:dyDescent="0.3">
      <c r="A8" s="54" t="s">
        <v>4</v>
      </c>
      <c r="B8" s="43"/>
      <c r="C8" s="43"/>
      <c r="D8" s="43"/>
      <c r="E8" s="11">
        <f>SUM(E9:E24)</f>
        <v>3003174.5</v>
      </c>
    </row>
    <row r="9" spans="1:9" x14ac:dyDescent="0.3">
      <c r="A9" s="42" t="s">
        <v>81</v>
      </c>
      <c r="B9" s="43"/>
      <c r="C9" s="43"/>
      <c r="D9" s="43"/>
      <c r="E9" s="9">
        <v>2839901</v>
      </c>
    </row>
    <row r="10" spans="1:9" x14ac:dyDescent="0.3">
      <c r="A10" s="42" t="s">
        <v>93</v>
      </c>
      <c r="B10" s="43"/>
      <c r="C10" s="43"/>
      <c r="D10" s="43"/>
      <c r="E10" s="9">
        <v>15036</v>
      </c>
    </row>
    <row r="11" spans="1:9" x14ac:dyDescent="0.3">
      <c r="A11" s="42" t="s">
        <v>80</v>
      </c>
      <c r="B11" s="43"/>
      <c r="C11" s="43"/>
      <c r="D11" s="43"/>
      <c r="E11" s="9">
        <f>10.3+1475+125+38.6+54.7+2.4+169.9+0.1</f>
        <v>1876</v>
      </c>
    </row>
    <row r="12" spans="1:9" ht="34.799999999999997" customHeight="1" x14ac:dyDescent="0.3">
      <c r="A12" s="42" t="s">
        <v>82</v>
      </c>
      <c r="B12" s="43"/>
      <c r="C12" s="43"/>
      <c r="D12" s="43"/>
      <c r="E12" s="9">
        <f>12.4+3227+5309.4+1633.1</f>
        <v>10181.9</v>
      </c>
    </row>
    <row r="13" spans="1:9" ht="32.4" customHeight="1" x14ac:dyDescent="0.3">
      <c r="A13" s="42" t="s">
        <v>83</v>
      </c>
      <c r="B13" s="43"/>
      <c r="C13" s="43"/>
      <c r="D13" s="43"/>
      <c r="E13" s="9">
        <f>0.6+80.9</f>
        <v>81.5</v>
      </c>
    </row>
    <row r="14" spans="1:9" ht="29.4" customHeight="1" x14ac:dyDescent="0.3">
      <c r="A14" s="42" t="s">
        <v>84</v>
      </c>
      <c r="B14" s="43"/>
      <c r="C14" s="43"/>
      <c r="D14" s="43"/>
      <c r="E14" s="9">
        <f>5381.5+9358.7+658.5+14131</f>
        <v>29529.7</v>
      </c>
    </row>
    <row r="15" spans="1:9" ht="31.2" customHeight="1" x14ac:dyDescent="0.3">
      <c r="A15" s="42" t="s">
        <v>85</v>
      </c>
      <c r="B15" s="43"/>
      <c r="C15" s="43"/>
      <c r="D15" s="43"/>
      <c r="E15" s="9">
        <f>294+1722.7+618.1+392.4+496.9+257+279.8+1807.9+169.4+700.3</f>
        <v>6738.5000000000009</v>
      </c>
    </row>
    <row r="16" spans="1:9" ht="32.4" customHeight="1" x14ac:dyDescent="0.3">
      <c r="A16" s="42" t="s">
        <v>86</v>
      </c>
      <c r="B16" s="43"/>
      <c r="C16" s="43"/>
      <c r="D16" s="43"/>
      <c r="E16" s="9">
        <f>62+1126.5+457.2+393+977+51.4+421.3+592.7+14924.4+459.5</f>
        <v>19465</v>
      </c>
    </row>
    <row r="17" spans="1:5" ht="26.4" customHeight="1" x14ac:dyDescent="0.3">
      <c r="A17" s="42" t="s">
        <v>87</v>
      </c>
      <c r="B17" s="43"/>
      <c r="C17" s="43"/>
      <c r="D17" s="43"/>
      <c r="E17" s="9">
        <f>273.6+25.2</f>
        <v>298.8</v>
      </c>
    </row>
    <row r="18" spans="1:5" ht="27.6" customHeight="1" x14ac:dyDescent="0.3">
      <c r="A18" s="42" t="s">
        <v>88</v>
      </c>
      <c r="B18" s="43"/>
      <c r="C18" s="43"/>
      <c r="D18" s="43"/>
      <c r="E18" s="9">
        <f>20151+336.3+16.4+19.4</f>
        <v>20523.100000000002</v>
      </c>
    </row>
    <row r="19" spans="1:5" ht="27.6" customHeight="1" x14ac:dyDescent="0.3">
      <c r="A19" s="42" t="s">
        <v>82</v>
      </c>
      <c r="B19" s="43"/>
      <c r="C19" s="43"/>
      <c r="D19" s="43"/>
      <c r="E19" s="9">
        <v>175.5</v>
      </c>
    </row>
    <row r="20" spans="1:5" ht="47.4" customHeight="1" x14ac:dyDescent="0.3">
      <c r="A20" s="42" t="s">
        <v>89</v>
      </c>
      <c r="B20" s="43"/>
      <c r="C20" s="43"/>
      <c r="D20" s="43"/>
      <c r="E20" s="9">
        <f>7247.4+4785.2</f>
        <v>12032.599999999999</v>
      </c>
    </row>
    <row r="21" spans="1:5" ht="36.6" customHeight="1" x14ac:dyDescent="0.3">
      <c r="A21" s="42" t="s">
        <v>90</v>
      </c>
      <c r="B21" s="43"/>
      <c r="C21" s="43"/>
      <c r="D21" s="43"/>
      <c r="E21" s="9">
        <f>125+156.2+20.8+53.7</f>
        <v>355.7</v>
      </c>
    </row>
    <row r="22" spans="1:5" ht="27.6" customHeight="1" x14ac:dyDescent="0.3">
      <c r="A22" s="42" t="s">
        <v>91</v>
      </c>
      <c r="B22" s="43"/>
      <c r="C22" s="43"/>
      <c r="D22" s="43"/>
      <c r="E22" s="9">
        <f>221.2+49.2+189.4</f>
        <v>459.79999999999995</v>
      </c>
    </row>
    <row r="23" spans="1:5" ht="27.6" customHeight="1" x14ac:dyDescent="0.3">
      <c r="A23" s="42" t="s">
        <v>92</v>
      </c>
      <c r="B23" s="43"/>
      <c r="C23" s="43"/>
      <c r="D23" s="43"/>
      <c r="E23" s="9">
        <f>26514.6+4.8</f>
        <v>26519.399999999998</v>
      </c>
    </row>
    <row r="24" spans="1:5" ht="31.2" customHeight="1" x14ac:dyDescent="0.3">
      <c r="A24" s="42" t="s">
        <v>94</v>
      </c>
      <c r="B24" s="43"/>
      <c r="C24" s="43"/>
      <c r="D24" s="43"/>
      <c r="E24" s="9">
        <v>20000</v>
      </c>
    </row>
    <row r="25" spans="1:5" x14ac:dyDescent="0.3">
      <c r="A25" s="48" t="s">
        <v>5</v>
      </c>
      <c r="B25" s="42"/>
      <c r="C25" s="42"/>
      <c r="D25" s="42"/>
      <c r="E25" s="10">
        <v>3758961.3</v>
      </c>
    </row>
    <row r="26" spans="1:5" x14ac:dyDescent="0.3">
      <c r="A26" s="12"/>
      <c r="B26" s="13"/>
      <c r="C26" s="13"/>
      <c r="D26" s="6"/>
      <c r="E26" s="14"/>
    </row>
    <row r="27" spans="1:5" x14ac:dyDescent="0.3">
      <c r="A27" s="49" t="s">
        <v>14</v>
      </c>
      <c r="B27" s="51" t="s">
        <v>6</v>
      </c>
      <c r="C27" s="52" t="s">
        <v>7</v>
      </c>
      <c r="D27" s="52"/>
      <c r="E27" s="52"/>
    </row>
    <row r="28" spans="1:5" ht="82.8" x14ac:dyDescent="0.3">
      <c r="A28" s="50"/>
      <c r="B28" s="51"/>
      <c r="C28" s="15" t="s">
        <v>8</v>
      </c>
      <c r="D28" s="15" t="s">
        <v>9</v>
      </c>
      <c r="E28" s="15" t="s">
        <v>10</v>
      </c>
    </row>
    <row r="29" spans="1:5" x14ac:dyDescent="0.3">
      <c r="A29" s="18" t="s">
        <v>42</v>
      </c>
      <c r="B29" s="16">
        <v>890.32313999999997</v>
      </c>
      <c r="C29" s="16">
        <v>96</v>
      </c>
      <c r="D29" s="16">
        <v>28.992000000000001</v>
      </c>
      <c r="E29" s="16"/>
    </row>
    <row r="30" spans="1:5" x14ac:dyDescent="0.3">
      <c r="A30" s="18" t="s">
        <v>43</v>
      </c>
      <c r="B30" s="16">
        <v>270</v>
      </c>
      <c r="C30" s="16"/>
      <c r="D30" s="16"/>
      <c r="E30" s="16"/>
    </row>
    <row r="31" spans="1:5" x14ac:dyDescent="0.3">
      <c r="A31" s="18" t="s">
        <v>44</v>
      </c>
      <c r="B31" s="16">
        <v>4880</v>
      </c>
      <c r="C31" s="16">
        <v>4003</v>
      </c>
      <c r="D31" s="16">
        <v>877</v>
      </c>
      <c r="E31" s="16"/>
    </row>
    <row r="32" spans="1:5" x14ac:dyDescent="0.3">
      <c r="A32" s="18" t="s">
        <v>45</v>
      </c>
      <c r="B32" s="16">
        <v>17142.93491</v>
      </c>
      <c r="C32" s="16">
        <v>11330.17143</v>
      </c>
      <c r="D32" s="16">
        <v>3499.7117600000001</v>
      </c>
      <c r="E32" s="16"/>
    </row>
    <row r="33" spans="1:5" ht="27.6" x14ac:dyDescent="0.3">
      <c r="A33" s="18" t="s">
        <v>46</v>
      </c>
      <c r="B33" s="16">
        <v>11689.14849</v>
      </c>
      <c r="C33" s="16"/>
      <c r="D33" s="16"/>
      <c r="E33" s="16"/>
    </row>
    <row r="34" spans="1:5" x14ac:dyDescent="0.3">
      <c r="A34" s="18" t="s">
        <v>47</v>
      </c>
      <c r="B34" s="16">
        <v>203.61358999999999</v>
      </c>
      <c r="C34" s="16"/>
      <c r="D34" s="16"/>
      <c r="E34" s="16"/>
    </row>
    <row r="35" spans="1:5" x14ac:dyDescent="0.3">
      <c r="A35" s="18" t="s">
        <v>48</v>
      </c>
      <c r="B35" s="16">
        <v>150.51293000000001</v>
      </c>
      <c r="C35" s="16"/>
      <c r="D35" s="16"/>
      <c r="E35" s="16"/>
    </row>
    <row r="36" spans="1:5" ht="27.6" x14ac:dyDescent="0.3">
      <c r="A36" s="18" t="s">
        <v>49</v>
      </c>
      <c r="B36" s="16">
        <v>546033.81541000004</v>
      </c>
      <c r="C36" s="16"/>
      <c r="D36" s="16"/>
      <c r="E36" s="16"/>
    </row>
    <row r="37" spans="1:5" x14ac:dyDescent="0.3">
      <c r="A37" s="18" t="s">
        <v>50</v>
      </c>
      <c r="B37" s="16">
        <v>350</v>
      </c>
      <c r="C37" s="16"/>
      <c r="D37" s="16"/>
      <c r="E37" s="16"/>
    </row>
    <row r="38" spans="1:5" x14ac:dyDescent="0.3">
      <c r="A38" s="18" t="s">
        <v>51</v>
      </c>
      <c r="B38" s="16">
        <v>74859.744070000001</v>
      </c>
      <c r="C38" s="16">
        <v>30</v>
      </c>
      <c r="D38" s="16">
        <v>23.98076</v>
      </c>
      <c r="E38" s="16">
        <v>225.88800000000001</v>
      </c>
    </row>
    <row r="39" spans="1:5" x14ac:dyDescent="0.3">
      <c r="A39" s="18" t="s">
        <v>52</v>
      </c>
      <c r="B39" s="16">
        <v>2694.9017699999999</v>
      </c>
      <c r="C39" s="16"/>
      <c r="D39" s="16"/>
      <c r="E39" s="16">
        <v>72.721999999999994</v>
      </c>
    </row>
    <row r="40" spans="1:5" x14ac:dyDescent="0.3">
      <c r="A40" s="18" t="s">
        <v>53</v>
      </c>
      <c r="B40" s="16">
        <v>64606.265529999997</v>
      </c>
      <c r="C40" s="16">
        <v>1455</v>
      </c>
      <c r="D40" s="16">
        <v>7.7663000000000002</v>
      </c>
      <c r="E40" s="16">
        <v>5878.4036800000003</v>
      </c>
    </row>
    <row r="41" spans="1:5" x14ac:dyDescent="0.3">
      <c r="A41" s="18" t="s">
        <v>54</v>
      </c>
      <c r="B41" s="16">
        <v>122587.07033</v>
      </c>
      <c r="C41" s="16">
        <v>400</v>
      </c>
      <c r="D41" s="16">
        <v>500</v>
      </c>
      <c r="E41" s="16">
        <v>115311.2787</v>
      </c>
    </row>
    <row r="42" spans="1:5" x14ac:dyDescent="0.3">
      <c r="A42" s="18" t="s">
        <v>55</v>
      </c>
      <c r="B42" s="16">
        <v>826.65471000000002</v>
      </c>
      <c r="C42" s="16"/>
      <c r="D42" s="16">
        <v>1.2670000000000001E-2</v>
      </c>
      <c r="E42" s="16"/>
    </row>
    <row r="43" spans="1:5" ht="27.6" x14ac:dyDescent="0.3">
      <c r="A43" s="18" t="s">
        <v>56</v>
      </c>
      <c r="B43" s="16">
        <v>14011.50524</v>
      </c>
      <c r="C43" s="16">
        <v>9350</v>
      </c>
      <c r="D43" s="16"/>
      <c r="E43" s="16"/>
    </row>
    <row r="44" spans="1:5" x14ac:dyDescent="0.3">
      <c r="A44" s="18" t="s">
        <v>57</v>
      </c>
      <c r="B44" s="16">
        <v>713.39561000000003</v>
      </c>
      <c r="C44" s="16"/>
      <c r="D44" s="16"/>
      <c r="E44" s="16"/>
    </row>
    <row r="45" spans="1:5" x14ac:dyDescent="0.3">
      <c r="A45" s="18" t="s">
        <v>58</v>
      </c>
      <c r="B45" s="16">
        <v>108716.799</v>
      </c>
      <c r="C45" s="16">
        <v>1180</v>
      </c>
      <c r="D45" s="16">
        <v>210</v>
      </c>
      <c r="E45" s="16"/>
    </row>
    <row r="46" spans="1:5" x14ac:dyDescent="0.3">
      <c r="A46" s="18" t="s">
        <v>59</v>
      </c>
      <c r="B46" s="16">
        <v>282.34165999999999</v>
      </c>
      <c r="C46" s="16">
        <v>100.29544</v>
      </c>
      <c r="D46" s="16"/>
      <c r="E46" s="16"/>
    </row>
    <row r="47" spans="1:5" ht="27.6" x14ac:dyDescent="0.3">
      <c r="A47" s="18" t="s">
        <v>60</v>
      </c>
      <c r="B47" s="16">
        <v>4600.1848900000005</v>
      </c>
      <c r="C47" s="16">
        <v>7.5122</v>
      </c>
      <c r="D47" s="16">
        <v>25.30988</v>
      </c>
      <c r="E47" s="16">
        <v>6324.2093800000002</v>
      </c>
    </row>
    <row r="48" spans="1:5" x14ac:dyDescent="0.3">
      <c r="A48" s="18" t="s">
        <v>61</v>
      </c>
      <c r="B48" s="16">
        <v>208.1489</v>
      </c>
      <c r="C48" s="16"/>
      <c r="D48" s="16"/>
      <c r="E48" s="16"/>
    </row>
    <row r="49" spans="1:5" x14ac:dyDescent="0.3">
      <c r="A49" s="18" t="s">
        <v>62</v>
      </c>
      <c r="B49" s="16">
        <v>49572.667780000003</v>
      </c>
      <c r="C49" s="16"/>
      <c r="D49" s="16"/>
      <c r="E49" s="16"/>
    </row>
    <row r="50" spans="1:5" x14ac:dyDescent="0.3">
      <c r="A50" s="18" t="s">
        <v>63</v>
      </c>
      <c r="B50" s="16">
        <v>14.25699</v>
      </c>
      <c r="C50" s="16"/>
      <c r="D50" s="16"/>
      <c r="E50" s="16"/>
    </row>
    <row r="51" spans="1:5" x14ac:dyDescent="0.3">
      <c r="A51" s="18" t="s">
        <v>64</v>
      </c>
      <c r="B51" s="16">
        <v>2345.2836000000002</v>
      </c>
      <c r="C51" s="16">
        <v>1500</v>
      </c>
      <c r="D51" s="16">
        <v>600</v>
      </c>
      <c r="E51" s="16"/>
    </row>
    <row r="52" spans="1:5" x14ac:dyDescent="0.3">
      <c r="A52" s="18" t="s">
        <v>65</v>
      </c>
      <c r="B52" s="16">
        <v>743</v>
      </c>
      <c r="C52" s="16">
        <v>650</v>
      </c>
      <c r="D52" s="16"/>
      <c r="E52" s="16"/>
    </row>
    <row r="53" spans="1:5" x14ac:dyDescent="0.3">
      <c r="A53" s="18" t="s">
        <v>66</v>
      </c>
      <c r="B53" s="16">
        <v>1050.0001199999999</v>
      </c>
      <c r="C53" s="16"/>
      <c r="D53" s="16">
        <v>500</v>
      </c>
      <c r="E53" s="16"/>
    </row>
    <row r="54" spans="1:5" x14ac:dyDescent="0.3">
      <c r="A54" s="18" t="s">
        <v>67</v>
      </c>
      <c r="B54" s="16">
        <v>1400</v>
      </c>
      <c r="C54" s="16">
        <v>1100</v>
      </c>
      <c r="D54" s="16">
        <v>300</v>
      </c>
      <c r="E54" s="16"/>
    </row>
    <row r="55" spans="1:5" x14ac:dyDescent="0.3">
      <c r="A55" s="18" t="s">
        <v>68</v>
      </c>
      <c r="B55" s="16">
        <v>1141</v>
      </c>
      <c r="C55" s="16">
        <v>770</v>
      </c>
      <c r="D55" s="16">
        <v>200</v>
      </c>
      <c r="E55" s="16"/>
    </row>
    <row r="56" spans="1:5" x14ac:dyDescent="0.3">
      <c r="A56" s="18" t="s">
        <v>69</v>
      </c>
      <c r="B56" s="16">
        <v>525.09249</v>
      </c>
      <c r="C56" s="16"/>
      <c r="D56" s="16"/>
      <c r="E56" s="16"/>
    </row>
    <row r="57" spans="1:5" ht="27.6" x14ac:dyDescent="0.3">
      <c r="A57" s="18" t="s">
        <v>70</v>
      </c>
      <c r="B57" s="16">
        <v>258299.65372</v>
      </c>
      <c r="C57" s="16"/>
      <c r="D57" s="16"/>
      <c r="E57" s="16"/>
    </row>
    <row r="58" spans="1:5" x14ac:dyDescent="0.3">
      <c r="A58" s="18" t="s">
        <v>71</v>
      </c>
      <c r="B58" s="16">
        <v>280.76900999999998</v>
      </c>
      <c r="C58" s="16">
        <v>52.558709999999998</v>
      </c>
      <c r="D58" s="16"/>
      <c r="E58" s="16"/>
    </row>
    <row r="59" spans="1:5" x14ac:dyDescent="0.3">
      <c r="A59" s="18" t="s">
        <v>72</v>
      </c>
      <c r="B59" s="16">
        <v>10508.36465</v>
      </c>
      <c r="C59" s="16">
        <v>2154.4405999999999</v>
      </c>
      <c r="D59" s="16">
        <v>421.65780000000001</v>
      </c>
      <c r="E59" s="16"/>
    </row>
    <row r="60" spans="1:5" x14ac:dyDescent="0.3">
      <c r="A60" s="18" t="s">
        <v>73</v>
      </c>
      <c r="B60" s="16">
        <v>6470.3</v>
      </c>
      <c r="C60" s="16"/>
      <c r="D60" s="16"/>
      <c r="E60" s="16">
        <v>550</v>
      </c>
    </row>
    <row r="61" spans="1:5" x14ac:dyDescent="0.3">
      <c r="A61" s="18" t="s">
        <v>74</v>
      </c>
      <c r="B61" s="16">
        <v>33164.114609999997</v>
      </c>
      <c r="C61" s="16">
        <v>7118.57528</v>
      </c>
      <c r="D61" s="16">
        <v>1897.4212600000001</v>
      </c>
      <c r="E61" s="16">
        <v>270</v>
      </c>
    </row>
    <row r="62" spans="1:5" x14ac:dyDescent="0.3">
      <c r="A62" s="18" t="s">
        <v>75</v>
      </c>
      <c r="B62" s="16">
        <v>2809.1443599999998</v>
      </c>
      <c r="C62" s="16">
        <v>486</v>
      </c>
      <c r="D62" s="16">
        <v>140</v>
      </c>
      <c r="E62" s="16"/>
    </row>
    <row r="63" spans="1:5" x14ac:dyDescent="0.3">
      <c r="A63" s="18" t="s">
        <v>76</v>
      </c>
      <c r="B63" s="16">
        <v>63</v>
      </c>
      <c r="C63" s="16"/>
      <c r="D63" s="16"/>
      <c r="E63" s="16"/>
    </row>
    <row r="64" spans="1:5" x14ac:dyDescent="0.3">
      <c r="A64" s="18" t="s">
        <v>77</v>
      </c>
      <c r="B64" s="16">
        <v>55</v>
      </c>
      <c r="C64" s="16"/>
      <c r="D64" s="16"/>
      <c r="E64" s="16"/>
    </row>
    <row r="65" spans="1:5" x14ac:dyDescent="0.3">
      <c r="A65" s="20" t="s">
        <v>78</v>
      </c>
      <c r="B65" s="17">
        <f>SUM(B29:B64)</f>
        <v>1344159.0075100001</v>
      </c>
      <c r="C65" s="17">
        <v>41783.553659999998</v>
      </c>
      <c r="D65" s="17">
        <v>9231.8524300000008</v>
      </c>
      <c r="E65" s="17">
        <v>128632.50176</v>
      </c>
    </row>
  </sheetData>
  <mergeCells count="26">
    <mergeCell ref="A1:E1"/>
    <mergeCell ref="A2:E2"/>
    <mergeCell ref="A5:D5"/>
    <mergeCell ref="A25:D25"/>
    <mergeCell ref="A27:A28"/>
    <mergeCell ref="B27:B28"/>
    <mergeCell ref="C27:E27"/>
    <mergeCell ref="A6:D6"/>
    <mergeCell ref="A7:D7"/>
    <mergeCell ref="A8:D8"/>
    <mergeCell ref="A11:D11"/>
    <mergeCell ref="A12:D12"/>
    <mergeCell ref="A13:D13"/>
    <mergeCell ref="A14:D14"/>
    <mergeCell ref="A15:D15"/>
    <mergeCell ref="A16:D16"/>
    <mergeCell ref="A23:D23"/>
    <mergeCell ref="A10:D10"/>
    <mergeCell ref="A17:D17"/>
    <mergeCell ref="A18:D18"/>
    <mergeCell ref="A24:D24"/>
    <mergeCell ref="A9:D9"/>
    <mergeCell ref="A19:D19"/>
    <mergeCell ref="A20:D20"/>
    <mergeCell ref="A21:D21"/>
    <mergeCell ref="A22:D22"/>
  </mergeCells>
  <pageMargins left="0.70866141732283472" right="0.37" top="0.48" bottom="0.59" header="0.22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BreakPreview" topLeftCell="A7" zoomScaleNormal="100" zoomScaleSheetLayoutView="100" workbookViewId="0">
      <selection activeCell="C3" sqref="C3"/>
    </sheetView>
  </sheetViews>
  <sheetFormatPr defaultRowHeight="14.4" x14ac:dyDescent="0.3"/>
  <cols>
    <col min="1" max="1" width="25.77734375" customWidth="1"/>
    <col min="2" max="2" width="13.109375" customWidth="1"/>
    <col min="3" max="3" width="14.109375" customWidth="1"/>
    <col min="4" max="4" width="13.5546875" customWidth="1"/>
    <col min="5" max="6" width="13.6640625" customWidth="1"/>
    <col min="7" max="7" width="14.33203125" customWidth="1"/>
    <col min="8" max="8" width="14.88671875" customWidth="1"/>
    <col min="9" max="9" width="13" customWidth="1"/>
    <col min="10" max="10" width="12.6640625" customWidth="1"/>
    <col min="11" max="11" width="11" customWidth="1"/>
    <col min="12" max="12" width="13.21875" customWidth="1"/>
    <col min="13" max="13" width="14" customWidth="1"/>
    <col min="14" max="14" width="13.33203125" customWidth="1"/>
    <col min="15" max="15" width="13.109375" customWidth="1"/>
  </cols>
  <sheetData>
    <row r="1" spans="1:20" s="26" customFormat="1" ht="15.6" x14ac:dyDescent="0.3">
      <c r="A1" s="40" t="s">
        <v>41</v>
      </c>
      <c r="C1" s="27" t="s">
        <v>13</v>
      </c>
    </row>
    <row r="2" spans="1:20" x14ac:dyDescent="0.3">
      <c r="A2" s="35" t="str">
        <f>TEXT(EndData2,"[$-FC19]ДД.ММ.ГГГ")</f>
        <v>24.03.2016</v>
      </c>
      <c r="B2" s="35">
        <f>A2+1</f>
        <v>42454</v>
      </c>
      <c r="C2" s="41" t="str">
        <f>TEXT(B2,"[$-FC19]ДД.ММ.ГГГ")</f>
        <v>25.03.2016</v>
      </c>
      <c r="P2" s="24" t="s">
        <v>12</v>
      </c>
    </row>
    <row r="3" spans="1:20" s="25" customFormat="1" ht="51.75" customHeight="1" x14ac:dyDescent="0.25">
      <c r="A3" s="32" t="s">
        <v>15</v>
      </c>
      <c r="B3" s="39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1" t="s">
        <v>11</v>
      </c>
    </row>
    <row r="4" spans="1:20" ht="53.4" x14ac:dyDescent="0.3">
      <c r="A4" s="22" t="s">
        <v>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>
        <v>6000</v>
      </c>
      <c r="O4" s="37"/>
      <c r="P4" s="23">
        <v>6000</v>
      </c>
      <c r="Q4" s="24"/>
      <c r="R4" s="24"/>
      <c r="S4" s="24"/>
      <c r="T4" s="24"/>
    </row>
    <row r="5" spans="1:20" ht="82.2" customHeight="1" x14ac:dyDescent="0.3">
      <c r="A5" s="22" t="s">
        <v>32</v>
      </c>
      <c r="B5" s="37">
        <v>2479.6999999999998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23">
        <v>2479.6999999999998</v>
      </c>
      <c r="Q5" s="24"/>
      <c r="R5" s="24"/>
      <c r="S5" s="24"/>
      <c r="T5" s="24"/>
    </row>
    <row r="6" spans="1:20" ht="145.80000000000001" x14ac:dyDescent="0.3">
      <c r="A6" s="22" t="s">
        <v>33</v>
      </c>
      <c r="B6" s="37">
        <v>104764.07915999999</v>
      </c>
      <c r="C6" s="37">
        <v>38969.036529999998</v>
      </c>
      <c r="D6" s="37">
        <v>12431.65033</v>
      </c>
      <c r="E6" s="37">
        <v>17797.188330000001</v>
      </c>
      <c r="F6" s="37">
        <v>3317.9739599999998</v>
      </c>
      <c r="G6" s="37">
        <v>13005.400460000001</v>
      </c>
      <c r="H6" s="37">
        <v>5038.6465399999997</v>
      </c>
      <c r="I6" s="37">
        <v>5702.2159199999996</v>
      </c>
      <c r="J6" s="37">
        <v>26597.747070000001</v>
      </c>
      <c r="K6" s="37">
        <v>4498.1805000000004</v>
      </c>
      <c r="L6" s="37">
        <v>14276.264440000001</v>
      </c>
      <c r="M6" s="37">
        <v>5344.45345</v>
      </c>
      <c r="N6" s="37">
        <v>9467.5870599999998</v>
      </c>
      <c r="O6" s="37">
        <v>6773.1762500000004</v>
      </c>
      <c r="P6" s="23">
        <v>267983.59999999998</v>
      </c>
      <c r="Q6" s="24"/>
      <c r="R6" s="24"/>
      <c r="S6" s="24"/>
      <c r="T6" s="24"/>
    </row>
    <row r="7" spans="1:20" ht="90.6" customHeight="1" x14ac:dyDescent="0.3">
      <c r="A7" s="22" t="s">
        <v>34</v>
      </c>
      <c r="B7" s="37">
        <v>1400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23">
        <v>1400</v>
      </c>
      <c r="Q7" s="24"/>
      <c r="R7" s="24"/>
      <c r="S7" s="24"/>
      <c r="T7" s="24"/>
    </row>
    <row r="8" spans="1:20" ht="66.599999999999994" x14ac:dyDescent="0.3">
      <c r="A8" s="22" t="s">
        <v>35</v>
      </c>
      <c r="B8" s="37"/>
      <c r="C8" s="37"/>
      <c r="D8" s="37"/>
      <c r="E8" s="37"/>
      <c r="F8" s="37"/>
      <c r="G8" s="37"/>
      <c r="H8" s="37">
        <v>30.8</v>
      </c>
      <c r="I8" s="37"/>
      <c r="J8" s="37"/>
      <c r="K8" s="37"/>
      <c r="L8" s="37"/>
      <c r="M8" s="37">
        <v>144.417</v>
      </c>
      <c r="N8" s="37"/>
      <c r="O8" s="37"/>
      <c r="P8" s="23">
        <v>175.21700000000001</v>
      </c>
      <c r="Q8" s="24"/>
      <c r="R8" s="24"/>
      <c r="S8" s="24"/>
      <c r="T8" s="24"/>
    </row>
    <row r="9" spans="1:20" ht="185.4" x14ac:dyDescent="0.3">
      <c r="A9" s="22" t="s">
        <v>36</v>
      </c>
      <c r="B9" s="37">
        <v>44.7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23">
        <v>44.7</v>
      </c>
      <c r="Q9" s="24"/>
      <c r="R9" s="24"/>
      <c r="S9" s="24"/>
      <c r="T9" s="24"/>
    </row>
    <row r="10" spans="1:20" ht="93" x14ac:dyDescent="0.3">
      <c r="A10" s="22" t="s">
        <v>37</v>
      </c>
      <c r="B10" s="37">
        <v>398.66699999999997</v>
      </c>
      <c r="C10" s="37"/>
      <c r="D10" s="37"/>
      <c r="E10" s="37"/>
      <c r="F10" s="37"/>
      <c r="G10" s="37"/>
      <c r="H10" s="37"/>
      <c r="I10" s="37"/>
      <c r="J10" s="37"/>
      <c r="K10" s="37"/>
      <c r="L10" s="37">
        <v>75.127200000000002</v>
      </c>
      <c r="M10" s="37"/>
      <c r="N10" s="37"/>
      <c r="O10" s="37"/>
      <c r="P10" s="23">
        <v>473.79419999999999</v>
      </c>
      <c r="Q10" s="24"/>
      <c r="R10" s="24"/>
      <c r="S10" s="24"/>
      <c r="T10" s="24"/>
    </row>
    <row r="11" spans="1:20" ht="66.599999999999994" x14ac:dyDescent="0.3">
      <c r="A11" s="22" t="s">
        <v>38</v>
      </c>
      <c r="B11" s="37"/>
      <c r="C11" s="37"/>
      <c r="D11" s="37"/>
      <c r="E11" s="37"/>
      <c r="F11" s="37"/>
      <c r="G11" s="37"/>
      <c r="H11" s="37"/>
      <c r="I11" s="37"/>
      <c r="J11" s="37">
        <v>39528</v>
      </c>
      <c r="K11" s="37"/>
      <c r="L11" s="37"/>
      <c r="M11" s="37"/>
      <c r="N11" s="37"/>
      <c r="O11" s="37"/>
      <c r="P11" s="23">
        <v>39528</v>
      </c>
      <c r="Q11" s="24"/>
      <c r="R11" s="24"/>
      <c r="S11" s="24"/>
      <c r="T11" s="24"/>
    </row>
    <row r="12" spans="1:20" ht="66.599999999999994" x14ac:dyDescent="0.3">
      <c r="A12" s="22" t="s">
        <v>39</v>
      </c>
      <c r="B12" s="37">
        <v>196.34028000000001</v>
      </c>
      <c r="C12" s="37">
        <v>72.419409999999999</v>
      </c>
      <c r="D12" s="37">
        <v>24.820239999999998</v>
      </c>
      <c r="E12" s="37"/>
      <c r="F12" s="37"/>
      <c r="G12" s="37">
        <v>1.6237600000000001</v>
      </c>
      <c r="H12" s="37">
        <v>24.820239999999998</v>
      </c>
      <c r="I12" s="37"/>
      <c r="J12" s="37">
        <v>181.05582999999999</v>
      </c>
      <c r="K12" s="37">
        <v>24.820239999999998</v>
      </c>
      <c r="L12" s="37"/>
      <c r="M12" s="37">
        <v>72.400000000000006</v>
      </c>
      <c r="N12" s="37"/>
      <c r="O12" s="37"/>
      <c r="P12" s="23">
        <v>598.29999999999995</v>
      </c>
      <c r="Q12" s="24"/>
      <c r="R12" s="24"/>
      <c r="S12" s="24"/>
      <c r="T12" s="24"/>
    </row>
    <row r="13" spans="1:20" x14ac:dyDescent="0.3">
      <c r="A13" s="30" t="s">
        <v>40</v>
      </c>
      <c r="B13" s="38">
        <v>109283.48643999999</v>
      </c>
      <c r="C13" s="38">
        <v>39041.45594</v>
      </c>
      <c r="D13" s="38">
        <v>12456.470569999999</v>
      </c>
      <c r="E13" s="38">
        <v>17797.188330000001</v>
      </c>
      <c r="F13" s="38">
        <v>3317.9739599999998</v>
      </c>
      <c r="G13" s="38">
        <v>13007.024219999999</v>
      </c>
      <c r="H13" s="38">
        <v>5094.2667799999999</v>
      </c>
      <c r="I13" s="38">
        <v>5702.2159199999996</v>
      </c>
      <c r="J13" s="38">
        <v>66306.802899999995</v>
      </c>
      <c r="K13" s="38">
        <v>4523.0007400000004</v>
      </c>
      <c r="L13" s="38">
        <v>14351.39164</v>
      </c>
      <c r="M13" s="38">
        <v>5561.27045</v>
      </c>
      <c r="N13" s="38">
        <v>15467.58706</v>
      </c>
      <c r="O13" s="38">
        <v>6773.1762500000004</v>
      </c>
      <c r="P13" s="23">
        <v>318683.3112</v>
      </c>
      <c r="Q13" s="31"/>
      <c r="R13" s="31"/>
      <c r="S13" s="31"/>
      <c r="T13" s="31"/>
    </row>
    <row r="15" spans="1:20" x14ac:dyDescent="0.3">
      <c r="A15" s="34" t="s">
        <v>30</v>
      </c>
      <c r="B15" s="33">
        <f>P13+Учреждения!B65</f>
        <v>1662842.3187100003</v>
      </c>
    </row>
    <row r="16" spans="1:20" ht="32.25" customHeight="1" x14ac:dyDescent="0.3">
      <c r="A16" s="34" t="str">
        <f>CONCATENATE("Остатки бюджетных средств на ",C2,"г.")</f>
        <v>Остатки бюджетных средств на 25.03.2016г.</v>
      </c>
      <c r="B16" s="33">
        <v>3481746.7</v>
      </c>
    </row>
  </sheetData>
  <pageMargins left="0.17" right="0.17" top="0.24" bottom="0.35433070866141736" header="0.15748031496062992" footer="0.19685039370078741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2016-03-28T23:58:25Z</dcterms:modified>
</cp:coreProperties>
</file>