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Учреждения!$21:$22</definedName>
    <definedName name="_xlnm.Print_Area" localSheetId="1">'Муниципальные районы'!$A$1:$P$32</definedName>
    <definedName name="_xlnm.Print_Area" localSheetId="0">Учреждения!$A$1:$E$59</definedName>
  </definedNames>
  <calcPr calcId="152511" refMode="R1C1"/>
</workbook>
</file>

<file path=xl/calcChain.xml><?xml version="1.0" encoding="utf-8"?>
<calcChain xmlns="http://schemas.openxmlformats.org/spreadsheetml/2006/main">
  <c r="E19" i="1" l="1"/>
  <c r="E8" i="1"/>
  <c r="E9" i="1"/>
  <c r="E14" i="1"/>
  <c r="E12" i="1"/>
  <c r="E18" i="1"/>
  <c r="E17" i="1"/>
  <c r="E16" i="1"/>
  <c r="E11" i="1"/>
  <c r="E15" i="1"/>
  <c r="E10" i="1"/>
  <c r="B30" i="2"/>
  <c r="A2" i="2" l="1"/>
  <c r="B2" i="2" s="1"/>
  <c r="C2" i="2" s="1"/>
  <c r="A3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<sst xmlns="http://schemas.openxmlformats.org/spreadsheetml/2006/main" count="103" uniqueCount="102">
  <si>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</si>
  <si>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</si>
  <si>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</si>
  <si>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</si>
  <si>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</si>
  <si>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</si>
  <si>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</si>
  <si>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</si>
  <si>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</si>
  <si>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</si>
  <si>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</si>
  <si>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</si>
  <si>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</si>
  <si>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</si>
  <si>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</si>
  <si>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</si>
  <si>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</si>
  <si>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</si>
  <si>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</si>
  <si>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</si>
  <si>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</si>
  <si>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</si>
  <si>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</si>
  <si>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</si>
  <si>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</si>
  <si>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</si>
  <si>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</si>
  <si>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</si>
  <si>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</si>
  <si>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</si>
  <si>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</si>
  <si>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</si>
  <si>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</si>
  <si>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</si>
  <si>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</si>
  <si>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</si>
  <si>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</si>
  <si>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</si>
  <si>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</si>
  <si>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</si>
  <si>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</si>
  <si>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</si>
  <si>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</si>
  <si>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</si>
  <si>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</si>
  <si>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</si>
  <si>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</si>
  <si>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</si>
  <si>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</si>
  <si>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</si>
  <si>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</si>
  <si>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</si>
  <si>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</si>
  <si>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</si>
  <si>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</si>
  <si>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</si>
  <si>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07.04.2016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</si>
  <si>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</si>
  <si>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</si>
  <si>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</si>
  <si>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</si>
  <si>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</si>
  <si>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</si>
  <si>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</si>
  <si>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</si>
  <si>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</si>
  <si>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</si>
  <si>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</si>
  <si>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</si>
  <si>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</si>
  <si>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</si>
  <si>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</si>
  <si>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</si>
  <si>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</si>
  <si>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</si>
  <si>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</si>
  <si>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</si>
  <si>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</si>
  <si>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</si>
  <si>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</si>
  <si>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</si>
  <si>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</si>
  <si>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</si>
  <si>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</si>
  <si>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</si>
  <si>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</si>
  <si>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</si>
  <si>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</si>
  <si>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</si>
  <si>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</si>
  <si>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</si>
  <si>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</si>
  <si>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01.04.2016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</si>
  <si>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</si>
  <si>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Единая субвенция бюджетам субъектов Российской Федерации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</si>
  <si>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</si>
  <si>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</si>
  <si>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Субвенции бюджетам субъектов Российской Федерации на осуществление отдельных полномочий в области лесных отношений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</si>
  <si>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</si>
  <si>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</si>
  <si>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</si>
  <si>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выплату региональной доплаты к пенсии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</si>
</sst>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44" zoomScaleNormal="100" zoomScaleSheetLayoutView="100" workbookViewId="0">
      <selection activeCell="E20" sqref="E20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7" t="s">
        <v>0</v>
      </c>
      <c r="B1" s="47"/>
      <c r="C1" s="47"/>
      <c r="D1" s="47"/>
      <c r="E1" s="47"/>
      <c r="F1" s="31" t="s">
        <v>92</v>
      </c>
      <c r="G1" s="32" t="str">
        <f>TEXT(F1,"[$-FC19]ДД ММММ")</f>
        <v>01 апреля</v>
      </c>
      <c r="H1" s="32" t="str">
        <f>TEXT(F1,"[$-FC19]ДД.ММ.ГГГ \г")</f>
        <v>01.04.2016 г</v>
      </c>
    </row>
    <row r="2" spans="1:9" ht="15.6" x14ac:dyDescent="0.3">
      <c r="A2" s="47" t="str">
        <f>CONCATENATE("с ",G1," по ",G2,"ода")</f>
        <v>с 01 апреля по 07 апреля 2016 года</v>
      </c>
      <c r="B2" s="47"/>
      <c r="C2" s="47"/>
      <c r="D2" s="47"/>
      <c r="E2" s="47"/>
      <c r="F2" s="31" t="s">
        <v>56</v>
      </c>
      <c r="G2" s="32" t="str">
        <f>TEXT(F2,"[$-FC19]ДД ММММ ГГГ \г")</f>
        <v>07 апреля 2016 г</v>
      </c>
      <c r="H2" s="32" t="str">
        <f>TEXT(F2,"[$-FC19]ДД.ММ.ГГГ \г")</f>
        <v>07.04.2016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8" t="str">
        <f>CONCATENATE("Остатки средств на ",H1,".")</f>
        <v>Остатки средств на 01.04.2016 г.</v>
      </c>
      <c r="B5" s="49"/>
      <c r="C5" s="49"/>
      <c r="D5" s="50"/>
      <c r="E5" s="8">
        <v>3396552.2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7" t="s">
        <v>2</v>
      </c>
      <c r="B7" s="46"/>
      <c r="C7" s="46"/>
      <c r="D7" s="46"/>
      <c r="E7" s="13"/>
    </row>
    <row r="8" spans="1:9" x14ac:dyDescent="0.3">
      <c r="A8" s="52" t="s">
        <v>3</v>
      </c>
      <c r="B8" s="46"/>
      <c r="C8" s="46"/>
      <c r="D8" s="46"/>
      <c r="E8" s="9">
        <f>E19-E9</f>
        <v>381500.61265699985</v>
      </c>
    </row>
    <row r="9" spans="1:9" x14ac:dyDescent="0.3">
      <c r="A9" s="45" t="s">
        <v>4</v>
      </c>
      <c r="B9" s="46"/>
      <c r="C9" s="46"/>
      <c r="D9" s="46"/>
      <c r="E9" s="14">
        <f>SUM(E10:E18)</f>
        <v>36315</v>
      </c>
    </row>
    <row r="10" spans="1:9" ht="28.8" customHeight="1" x14ac:dyDescent="0.3">
      <c r="A10" s="45" t="s">
        <v>93</v>
      </c>
      <c r="B10" s="46"/>
      <c r="C10" s="46"/>
      <c r="D10" s="46"/>
      <c r="E10" s="14">
        <f>-860.3+24963.4-3038.7</f>
        <v>21064.400000000001</v>
      </c>
    </row>
    <row r="11" spans="1:9" x14ac:dyDescent="0.3">
      <c r="A11" s="45" t="s">
        <v>94</v>
      </c>
      <c r="B11" s="46"/>
      <c r="C11" s="46"/>
      <c r="D11" s="46"/>
      <c r="E11" s="14">
        <f>110.8+0.4+90.6+16.7</f>
        <v>218.5</v>
      </c>
    </row>
    <row r="12" spans="1:9" ht="30.6" customHeight="1" x14ac:dyDescent="0.3">
      <c r="A12" s="45" t="s">
        <v>95</v>
      </c>
      <c r="B12" s="46"/>
      <c r="C12" s="46"/>
      <c r="D12" s="46"/>
      <c r="E12" s="14">
        <f>270.1+233.4+261.6+648.7+1040</f>
        <v>2453.8000000000002</v>
      </c>
    </row>
    <row r="13" spans="1:9" ht="26.4" customHeight="1" x14ac:dyDescent="0.3">
      <c r="A13" s="45" t="s">
        <v>96</v>
      </c>
      <c r="B13" s="46"/>
      <c r="C13" s="46"/>
      <c r="D13" s="46"/>
      <c r="E13" s="14">
        <v>37.5</v>
      </c>
    </row>
    <row r="14" spans="1:9" ht="31.8" customHeight="1" x14ac:dyDescent="0.3">
      <c r="A14" s="45" t="s">
        <v>97</v>
      </c>
      <c r="B14" s="46"/>
      <c r="C14" s="46"/>
      <c r="D14" s="46"/>
      <c r="E14" s="14">
        <f>157.6+486.4+1328</f>
        <v>1972</v>
      </c>
    </row>
    <row r="15" spans="1:9" ht="32.4" customHeight="1" x14ac:dyDescent="0.3">
      <c r="A15" s="45" t="s">
        <v>98</v>
      </c>
      <c r="B15" s="46"/>
      <c r="C15" s="46"/>
      <c r="D15" s="46"/>
      <c r="E15" s="14">
        <f>222.6</f>
        <v>222.6</v>
      </c>
    </row>
    <row r="16" spans="1:9" ht="46.2" customHeight="1" x14ac:dyDescent="0.3">
      <c r="A16" s="45" t="s">
        <v>99</v>
      </c>
      <c r="B16" s="46"/>
      <c r="C16" s="46"/>
      <c r="D16" s="46"/>
      <c r="E16" s="14">
        <f>1.1</f>
        <v>1.1000000000000001</v>
      </c>
    </row>
    <row r="17" spans="1:5" ht="45.6" customHeight="1" x14ac:dyDescent="0.3">
      <c r="A17" s="45" t="s">
        <v>100</v>
      </c>
      <c r="B17" s="46"/>
      <c r="C17" s="46"/>
      <c r="D17" s="46"/>
      <c r="E17" s="14">
        <f>3345.1</f>
        <v>3345.1</v>
      </c>
    </row>
    <row r="18" spans="1:5" ht="27.6" customHeight="1" x14ac:dyDescent="0.3">
      <c r="A18" s="45" t="s">
        <v>101</v>
      </c>
      <c r="B18" s="46"/>
      <c r="C18" s="46"/>
      <c r="D18" s="46"/>
      <c r="E18" s="14">
        <f>7000</f>
        <v>7000</v>
      </c>
    </row>
    <row r="19" spans="1:5" x14ac:dyDescent="0.3">
      <c r="A19" s="51" t="s">
        <v>5</v>
      </c>
      <c r="B19" s="52"/>
      <c r="C19" s="52"/>
      <c r="D19" s="52"/>
      <c r="E19" s="13">
        <f>'Муниципальные районы'!B31-Учреждения!E5+'Муниципальные районы'!B30</f>
        <v>417815.61265699985</v>
      </c>
    </row>
    <row r="20" spans="1:5" x14ac:dyDescent="0.3">
      <c r="A20" s="15"/>
      <c r="B20" s="16"/>
      <c r="C20" s="16"/>
      <c r="D20" s="6"/>
      <c r="E20" s="17"/>
    </row>
    <row r="21" spans="1:5" x14ac:dyDescent="0.3">
      <c r="A21" s="53" t="s">
        <v>14</v>
      </c>
      <c r="B21" s="55" t="s">
        <v>6</v>
      </c>
      <c r="C21" s="56" t="s">
        <v>7</v>
      </c>
      <c r="D21" s="56"/>
      <c r="E21" s="56"/>
    </row>
    <row r="22" spans="1:5" ht="82.8" x14ac:dyDescent="0.3">
      <c r="A22" s="54"/>
      <c r="B22" s="55"/>
      <c r="C22" s="18" t="s">
        <v>8</v>
      </c>
      <c r="D22" s="18" t="s">
        <v>9</v>
      </c>
      <c r="E22" s="18" t="s">
        <v>10</v>
      </c>
    </row>
    <row r="23" spans="1:5" x14ac:dyDescent="0.3">
      <c r="A23" s="21" t="s">
        <v>57</v>
      </c>
      <c r="B23" s="19">
        <v>15624.12924</v>
      </c>
      <c r="C23" s="19">
        <v>11007.547329999999</v>
      </c>
      <c r="D23" s="19">
        <v>3029.2960600000001</v>
      </c>
      <c r="E23" s="19"/>
    </row>
    <row r="24" spans="1:5" x14ac:dyDescent="0.3">
      <c r="A24" s="21" t="s">
        <v>58</v>
      </c>
      <c r="B24" s="19">
        <v>4170</v>
      </c>
      <c r="C24" s="19">
        <v>2900</v>
      </c>
      <c r="D24" s="19">
        <v>800</v>
      </c>
      <c r="E24" s="19"/>
    </row>
    <row r="25" spans="1:5" x14ac:dyDescent="0.3">
      <c r="A25" s="21" t="s">
        <v>59</v>
      </c>
      <c r="B25" s="19">
        <v>4880</v>
      </c>
      <c r="C25" s="19">
        <v>4003</v>
      </c>
      <c r="D25" s="19">
        <v>877</v>
      </c>
      <c r="E25" s="19"/>
    </row>
    <row r="26" spans="1:5" x14ac:dyDescent="0.3">
      <c r="A26" s="21" t="s">
        <v>60</v>
      </c>
      <c r="B26" s="19">
        <v>68461.687510000003</v>
      </c>
      <c r="C26" s="19">
        <v>14400</v>
      </c>
      <c r="D26" s="19">
        <v>4250</v>
      </c>
      <c r="E26" s="19"/>
    </row>
    <row r="27" spans="1:5" ht="27.6" x14ac:dyDescent="0.3">
      <c r="A27" s="21" t="s">
        <v>61</v>
      </c>
      <c r="B27" s="19">
        <v>25582.04682</v>
      </c>
      <c r="C27" s="19">
        <v>2920.2725</v>
      </c>
      <c r="D27" s="19">
        <v>938.97932000000003</v>
      </c>
      <c r="E27" s="19"/>
    </row>
    <row r="28" spans="1:5" x14ac:dyDescent="0.3">
      <c r="A28" s="21" t="s">
        <v>62</v>
      </c>
      <c r="B28" s="19">
        <v>9938.3107500000006</v>
      </c>
      <c r="C28" s="19"/>
      <c r="D28" s="19"/>
      <c r="E28" s="19"/>
    </row>
    <row r="29" spans="1:5" ht="27.6" x14ac:dyDescent="0.3">
      <c r="A29" s="21" t="s">
        <v>63</v>
      </c>
      <c r="B29" s="19">
        <v>3043.60833</v>
      </c>
      <c r="C29" s="19"/>
      <c r="D29" s="19"/>
      <c r="E29" s="19"/>
    </row>
    <row r="30" spans="1:5" x14ac:dyDescent="0.3">
      <c r="A30" s="21" t="s">
        <v>64</v>
      </c>
      <c r="B30" s="19">
        <v>19623.135249999999</v>
      </c>
      <c r="C30" s="19">
        <v>3803.5922500000001</v>
      </c>
      <c r="D30" s="19">
        <v>846.65700000000004</v>
      </c>
      <c r="E30" s="19"/>
    </row>
    <row r="31" spans="1:5" x14ac:dyDescent="0.3">
      <c r="A31" s="21" t="s">
        <v>65</v>
      </c>
      <c r="B31" s="19">
        <v>22672.411339999999</v>
      </c>
      <c r="C31" s="19">
        <v>7211.3787499999999</v>
      </c>
      <c r="D31" s="19">
        <v>2457.27754</v>
      </c>
      <c r="E31" s="19">
        <v>3130.288</v>
      </c>
    </row>
    <row r="32" spans="1:5" x14ac:dyDescent="0.3">
      <c r="A32" s="21" t="s">
        <v>66</v>
      </c>
      <c r="B32" s="19">
        <v>229574.14601999999</v>
      </c>
      <c r="C32" s="19">
        <v>2722.82</v>
      </c>
      <c r="D32" s="19">
        <v>24.565760000000001</v>
      </c>
      <c r="E32" s="19">
        <v>770</v>
      </c>
    </row>
    <row r="33" spans="1:5" x14ac:dyDescent="0.3">
      <c r="A33" s="21" t="s">
        <v>67</v>
      </c>
      <c r="B33" s="19">
        <v>590629.44888000004</v>
      </c>
      <c r="C33" s="19">
        <v>10581.769469999999</v>
      </c>
      <c r="D33" s="19">
        <v>5527.85257</v>
      </c>
      <c r="E33" s="19">
        <v>276843.42705</v>
      </c>
    </row>
    <row r="34" spans="1:5" x14ac:dyDescent="0.3">
      <c r="A34" s="21" t="s">
        <v>68</v>
      </c>
      <c r="B34" s="19">
        <v>414712.14951999998</v>
      </c>
      <c r="C34" s="19">
        <v>19833.86592</v>
      </c>
      <c r="D34" s="19">
        <v>5740</v>
      </c>
      <c r="E34" s="19">
        <v>249714.54725</v>
      </c>
    </row>
    <row r="35" spans="1:5" x14ac:dyDescent="0.3">
      <c r="A35" s="21" t="s">
        <v>69</v>
      </c>
      <c r="B35" s="19">
        <v>56818.858</v>
      </c>
      <c r="C35" s="19">
        <v>1895</v>
      </c>
      <c r="D35" s="19">
        <v>472.2</v>
      </c>
      <c r="E35" s="19"/>
    </row>
    <row r="36" spans="1:5" ht="27.6" x14ac:dyDescent="0.3">
      <c r="A36" s="21" t="s">
        <v>70</v>
      </c>
      <c r="B36" s="19">
        <v>65720.531430000003</v>
      </c>
      <c r="C36" s="19">
        <v>33500</v>
      </c>
      <c r="D36" s="19">
        <v>13000</v>
      </c>
      <c r="E36" s="19"/>
    </row>
    <row r="37" spans="1:5" x14ac:dyDescent="0.3">
      <c r="A37" s="21" t="s">
        <v>71</v>
      </c>
      <c r="B37" s="19">
        <v>4505.8609999999999</v>
      </c>
      <c r="C37" s="19"/>
      <c r="D37" s="19"/>
      <c r="E37" s="19"/>
    </row>
    <row r="38" spans="1:5" x14ac:dyDescent="0.3">
      <c r="A38" s="21" t="s">
        <v>72</v>
      </c>
      <c r="B38" s="19">
        <v>27142.56236</v>
      </c>
      <c r="C38" s="19"/>
      <c r="D38" s="19">
        <v>1004.85736</v>
      </c>
      <c r="E38" s="19"/>
    </row>
    <row r="39" spans="1:5" x14ac:dyDescent="0.3">
      <c r="A39" s="21" t="s">
        <v>73</v>
      </c>
      <c r="B39" s="19">
        <v>2379.0163499999999</v>
      </c>
      <c r="C39" s="19">
        <v>227.14285000000001</v>
      </c>
      <c r="D39" s="19">
        <v>33.476979999999998</v>
      </c>
      <c r="E39" s="19"/>
    </row>
    <row r="40" spans="1:5" x14ac:dyDescent="0.3">
      <c r="A40" s="21" t="s">
        <v>74</v>
      </c>
      <c r="B40" s="19">
        <v>1913.5843400000001</v>
      </c>
      <c r="C40" s="19">
        <v>1064.4288300000001</v>
      </c>
      <c r="D40" s="19">
        <v>3.2263000000000002</v>
      </c>
      <c r="E40" s="19"/>
    </row>
    <row r="41" spans="1:5" ht="27.6" x14ac:dyDescent="0.3">
      <c r="A41" s="21" t="s">
        <v>75</v>
      </c>
      <c r="B41" s="19">
        <v>43551.763919999998</v>
      </c>
      <c r="C41" s="19">
        <v>16027.02116</v>
      </c>
      <c r="D41" s="19">
        <v>4546.4340000000002</v>
      </c>
      <c r="E41" s="19">
        <v>15134.78263</v>
      </c>
    </row>
    <row r="42" spans="1:5" x14ac:dyDescent="0.3">
      <c r="A42" s="21" t="s">
        <v>76</v>
      </c>
      <c r="B42" s="19">
        <v>1810.6582800000001</v>
      </c>
      <c r="C42" s="19">
        <v>1300</v>
      </c>
      <c r="D42" s="19">
        <v>400</v>
      </c>
      <c r="E42" s="19"/>
    </row>
    <row r="43" spans="1:5" x14ac:dyDescent="0.3">
      <c r="A43" s="21" t="s">
        <v>77</v>
      </c>
      <c r="B43" s="19">
        <v>60312.410530000001</v>
      </c>
      <c r="C43" s="19">
        <v>3800</v>
      </c>
      <c r="D43" s="19">
        <v>1140</v>
      </c>
      <c r="E43" s="19"/>
    </row>
    <row r="44" spans="1:5" x14ac:dyDescent="0.3">
      <c r="A44" s="21" t="s">
        <v>78</v>
      </c>
      <c r="B44" s="19">
        <v>25247.770509999998</v>
      </c>
      <c r="C44" s="19">
        <v>13640</v>
      </c>
      <c r="D44" s="19">
        <v>4066.72</v>
      </c>
      <c r="E44" s="19">
        <v>350</v>
      </c>
    </row>
    <row r="45" spans="1:5" x14ac:dyDescent="0.3">
      <c r="A45" s="21" t="s">
        <v>79</v>
      </c>
      <c r="B45" s="19">
        <v>522</v>
      </c>
      <c r="C45" s="19">
        <v>200</v>
      </c>
      <c r="D45" s="19">
        <v>322</v>
      </c>
      <c r="E45" s="19"/>
    </row>
    <row r="46" spans="1:5" x14ac:dyDescent="0.3">
      <c r="A46" s="21" t="s">
        <v>80</v>
      </c>
      <c r="B46" s="19">
        <v>2204.59843</v>
      </c>
      <c r="C46" s="19">
        <v>1510</v>
      </c>
      <c r="D46" s="19">
        <v>434.63</v>
      </c>
      <c r="E46" s="19"/>
    </row>
    <row r="47" spans="1:5" x14ac:dyDescent="0.3">
      <c r="A47" s="21" t="s">
        <v>81</v>
      </c>
      <c r="B47" s="19">
        <v>326.87748699999997</v>
      </c>
      <c r="C47" s="19">
        <v>324.667687</v>
      </c>
      <c r="D47" s="19"/>
      <c r="E47" s="19"/>
    </row>
    <row r="48" spans="1:5" ht="27.6" x14ac:dyDescent="0.3">
      <c r="A48" s="21" t="s">
        <v>82</v>
      </c>
      <c r="B48" s="19">
        <v>31928.370459999998</v>
      </c>
      <c r="C48" s="19">
        <v>13000</v>
      </c>
      <c r="D48" s="19">
        <v>4500</v>
      </c>
      <c r="E48" s="19"/>
    </row>
    <row r="49" spans="1:5" ht="27.6" x14ac:dyDescent="0.3">
      <c r="A49" s="21" t="s">
        <v>83</v>
      </c>
      <c r="B49" s="19">
        <v>143.59254999999999</v>
      </c>
      <c r="C49" s="19">
        <v>101.61</v>
      </c>
      <c r="D49" s="19">
        <v>31</v>
      </c>
      <c r="E49" s="19"/>
    </row>
    <row r="50" spans="1:5" x14ac:dyDescent="0.3">
      <c r="A50" s="21" t="s">
        <v>84</v>
      </c>
      <c r="B50" s="19">
        <v>136.77772999999999</v>
      </c>
      <c r="C50" s="19">
        <v>55</v>
      </c>
      <c r="D50" s="19">
        <v>0.62553999999999998</v>
      </c>
      <c r="E50" s="19"/>
    </row>
    <row r="51" spans="1:5" x14ac:dyDescent="0.3">
      <c r="A51" s="21" t="s">
        <v>85</v>
      </c>
      <c r="B51" s="19">
        <v>381.62849999999997</v>
      </c>
      <c r="C51" s="19"/>
      <c r="D51" s="19"/>
      <c r="E51" s="19"/>
    </row>
    <row r="52" spans="1:5" x14ac:dyDescent="0.3">
      <c r="A52" s="21" t="s">
        <v>86</v>
      </c>
      <c r="B52" s="19">
        <v>74916.012889999998</v>
      </c>
      <c r="C52" s="19">
        <v>3787.4852999999998</v>
      </c>
      <c r="D52" s="19">
        <v>1170.4309599999999</v>
      </c>
      <c r="E52" s="19">
        <v>400</v>
      </c>
    </row>
    <row r="53" spans="1:5" x14ac:dyDescent="0.3">
      <c r="A53" s="21" t="s">
        <v>87</v>
      </c>
      <c r="B53" s="19">
        <v>5841.1032100000002</v>
      </c>
      <c r="C53" s="19">
        <v>3120.85257</v>
      </c>
      <c r="D53" s="19">
        <v>1341.25864</v>
      </c>
      <c r="E53" s="19"/>
    </row>
    <row r="54" spans="1:5" x14ac:dyDescent="0.3">
      <c r="A54" s="21" t="s">
        <v>88</v>
      </c>
      <c r="B54" s="19">
        <v>3000</v>
      </c>
      <c r="C54" s="19"/>
      <c r="D54" s="19"/>
      <c r="E54" s="19"/>
    </row>
    <row r="55" spans="1:5" x14ac:dyDescent="0.3">
      <c r="A55" s="21" t="s">
        <v>89</v>
      </c>
      <c r="B55" s="19">
        <v>5542.12</v>
      </c>
      <c r="C55" s="19">
        <v>1188.42</v>
      </c>
      <c r="D55" s="19">
        <v>353.2</v>
      </c>
      <c r="E55" s="19"/>
    </row>
    <row r="56" spans="1:5" x14ac:dyDescent="0.3">
      <c r="A56" s="21" t="s">
        <v>90</v>
      </c>
      <c r="B56" s="19">
        <v>1874.6533300000001</v>
      </c>
      <c r="C56" s="19">
        <v>1500</v>
      </c>
      <c r="D56" s="19">
        <v>280</v>
      </c>
      <c r="E56" s="19"/>
    </row>
    <row r="57" spans="1:5" x14ac:dyDescent="0.3">
      <c r="A57" s="23" t="s">
        <v>91</v>
      </c>
      <c r="B57" s="20">
        <v>1825131.8249669999</v>
      </c>
      <c r="C57" s="20">
        <v>175625.87461699999</v>
      </c>
      <c r="D57" s="20">
        <v>57591.688029999998</v>
      </c>
      <c r="E57" s="20">
        <v>546343.04492999997</v>
      </c>
    </row>
  </sheetData>
  <mergeCells count="19">
    <mergeCell ref="A19:D19"/>
    <mergeCell ref="A21:A22"/>
    <mergeCell ref="B21:B22"/>
    <mergeCell ref="C21:E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:E1"/>
    <mergeCell ref="A2:E2"/>
    <mergeCell ref="A5:D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view="pageBreakPreview" zoomScaleNormal="100" zoomScaleSheetLayoutView="100" workbookViewId="0">
      <selection activeCell="B32" sqref="B32"/>
    </sheetView>
  </sheetViews>
  <sheetFormatPr defaultRowHeight="14.4" x14ac:dyDescent="0.3"/>
  <cols>
    <col min="1" max="1" width="38.33203125" customWidth="1"/>
    <col min="2" max="2" width="13.109375" customWidth="1"/>
    <col min="3" max="3" width="15.44140625" customWidth="1"/>
    <col min="4" max="4" width="13.6640625" customWidth="1"/>
    <col min="5" max="5" width="13.88671875" customWidth="1"/>
    <col min="6" max="6" width="13" customWidth="1"/>
    <col min="7" max="7" width="14.21875" customWidth="1"/>
    <col min="8" max="8" width="13.88671875" customWidth="1"/>
    <col min="9" max="9" width="14.109375" customWidth="1"/>
    <col min="10" max="10" width="12.6640625" customWidth="1"/>
    <col min="11" max="11" width="11.77734375" customWidth="1"/>
    <col min="12" max="12" width="13.21875" customWidth="1"/>
    <col min="13" max="13" width="13.44140625" customWidth="1"/>
    <col min="14" max="14" width="13.5546875" customWidth="1"/>
    <col min="15" max="15" width="13.6640625" customWidth="1"/>
    <col min="16" max="16" width="11.21875" customWidth="1"/>
  </cols>
  <sheetData>
    <row r="1" spans="1:20" s="29" customFormat="1" ht="15.6" x14ac:dyDescent="0.3">
      <c r="A1" s="43" t="s">
        <v>56</v>
      </c>
      <c r="C1" s="30" t="s">
        <v>13</v>
      </c>
    </row>
    <row r="2" spans="1:20" x14ac:dyDescent="0.3">
      <c r="A2" s="38" t="str">
        <f>TEXT(EndData2,"[$-FC19]ДД.ММ.ГГГ")</f>
        <v>07.04.2016</v>
      </c>
      <c r="B2" s="38">
        <f>A2+1</f>
        <v>42468</v>
      </c>
      <c r="C2" s="44" t="str">
        <f>TEXT(B2,"[$-FC19]ДД.ММ.ГГГ")</f>
        <v>08.04.2016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1362.3333299999999</v>
      </c>
      <c r="K4" s="40">
        <v>189.8407</v>
      </c>
      <c r="L4" s="40"/>
      <c r="M4" s="40"/>
      <c r="N4" s="40"/>
      <c r="O4" s="40"/>
      <c r="P4" s="26">
        <v>1552.1740299999999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14419.166660000001</v>
      </c>
      <c r="D5" s="40">
        <v>19297.666659999999</v>
      </c>
      <c r="E5" s="40">
        <v>8299.5830000000005</v>
      </c>
      <c r="F5" s="40">
        <v>7963.9160000000002</v>
      </c>
      <c r="G5" s="40">
        <v>23847.166679999998</v>
      </c>
      <c r="H5" s="40">
        <v>6103.3977999999997</v>
      </c>
      <c r="I5" s="40">
        <v>7014.5</v>
      </c>
      <c r="J5" s="40">
        <v>624</v>
      </c>
      <c r="K5" s="40">
        <v>4640.5166600000002</v>
      </c>
      <c r="L5" s="40">
        <v>10000</v>
      </c>
      <c r="M5" s="40">
        <v>9011.9169999999995</v>
      </c>
      <c r="N5" s="40">
        <v>22245.082999999999</v>
      </c>
      <c r="O5" s="40">
        <v>22080.082999999999</v>
      </c>
      <c r="P5" s="26">
        <v>155546.99645999999</v>
      </c>
      <c r="Q5" s="27"/>
      <c r="R5" s="27"/>
      <c r="S5" s="27"/>
      <c r="T5" s="27"/>
    </row>
    <row r="6" spans="1:20" ht="27" x14ac:dyDescent="0.3">
      <c r="A6" s="25" t="s">
        <v>33</v>
      </c>
      <c r="B6" s="40"/>
      <c r="C6" s="40">
        <v>11060.5</v>
      </c>
      <c r="D6" s="40">
        <v>75</v>
      </c>
      <c r="E6" s="40"/>
      <c r="F6" s="40"/>
      <c r="G6" s="40"/>
      <c r="H6" s="40">
        <v>500</v>
      </c>
      <c r="I6" s="40"/>
      <c r="J6" s="40">
        <v>150.08332999999999</v>
      </c>
      <c r="K6" s="40"/>
      <c r="L6" s="40"/>
      <c r="M6" s="40">
        <v>195</v>
      </c>
      <c r="N6" s="40">
        <v>87.5</v>
      </c>
      <c r="O6" s="40">
        <v>100</v>
      </c>
      <c r="P6" s="26">
        <v>12168.083329999999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/>
      <c r="C7" s="40">
        <v>64159.708619999998</v>
      </c>
      <c r="D7" s="40">
        <v>20067.25</v>
      </c>
      <c r="E7" s="40">
        <v>13569.165999999999</v>
      </c>
      <c r="F7" s="40">
        <v>5518.1660000000002</v>
      </c>
      <c r="G7" s="40">
        <v>18799.666669999999</v>
      </c>
      <c r="H7" s="40">
        <v>26721.166000000001</v>
      </c>
      <c r="I7" s="40">
        <v>7000</v>
      </c>
      <c r="J7" s="40">
        <v>22089.371999999999</v>
      </c>
      <c r="K7" s="40">
        <v>5444.8233399999999</v>
      </c>
      <c r="L7" s="40">
        <v>14662.334000000001</v>
      </c>
      <c r="M7" s="40">
        <v>13605.416999999999</v>
      </c>
      <c r="N7" s="40">
        <v>8105.5</v>
      </c>
      <c r="O7" s="40">
        <v>33610.667000000001</v>
      </c>
      <c r="P7" s="26">
        <v>253353.23663</v>
      </c>
      <c r="Q7" s="27"/>
      <c r="R7" s="27"/>
      <c r="S7" s="27"/>
      <c r="T7" s="27"/>
    </row>
    <row r="8" spans="1:20" ht="93" x14ac:dyDescent="0.3">
      <c r="A8" s="25" t="s">
        <v>35</v>
      </c>
      <c r="B8" s="40"/>
      <c r="C8" s="40"/>
      <c r="D8" s="40"/>
      <c r="E8" s="40"/>
      <c r="F8" s="40"/>
      <c r="G8" s="40"/>
      <c r="H8" s="40">
        <v>171.55</v>
      </c>
      <c r="I8" s="40">
        <v>32</v>
      </c>
      <c r="J8" s="40"/>
      <c r="K8" s="40"/>
      <c r="L8" s="40"/>
      <c r="M8" s="40"/>
      <c r="N8" s="40"/>
      <c r="O8" s="40"/>
      <c r="P8" s="26">
        <v>203.55</v>
      </c>
      <c r="Q8" s="27"/>
      <c r="R8" s="27"/>
      <c r="S8" s="27"/>
      <c r="T8" s="27"/>
    </row>
    <row r="9" spans="1:20" ht="79.8" x14ac:dyDescent="0.3">
      <c r="A9" s="25" t="s">
        <v>36</v>
      </c>
      <c r="B9" s="40">
        <v>104.16</v>
      </c>
      <c r="C9" s="40"/>
      <c r="D9" s="40">
        <v>41</v>
      </c>
      <c r="E9" s="40">
        <v>92.25</v>
      </c>
      <c r="F9" s="40"/>
      <c r="G9" s="40"/>
      <c r="H9" s="40"/>
      <c r="I9" s="40"/>
      <c r="J9" s="40">
        <v>46.149000000000001</v>
      </c>
      <c r="K9" s="40"/>
      <c r="L9" s="40"/>
      <c r="M9" s="40">
        <v>61.5</v>
      </c>
      <c r="N9" s="40"/>
      <c r="O9" s="40">
        <v>106.6</v>
      </c>
      <c r="P9" s="26">
        <v>451.65899999999999</v>
      </c>
      <c r="Q9" s="27"/>
      <c r="R9" s="27"/>
      <c r="S9" s="27"/>
      <c r="T9" s="27"/>
    </row>
    <row r="10" spans="1:20" ht="79.8" x14ac:dyDescent="0.3">
      <c r="A10" s="25" t="s">
        <v>37</v>
      </c>
      <c r="B10" s="40"/>
      <c r="C10" s="40">
        <v>3984.25</v>
      </c>
      <c r="D10" s="40">
        <v>661</v>
      </c>
      <c r="E10" s="40">
        <v>630.41600000000005</v>
      </c>
      <c r="F10" s="40">
        <v>158.75</v>
      </c>
      <c r="G10" s="40">
        <v>624.41666999999995</v>
      </c>
      <c r="H10" s="40">
        <v>303.83199999999999</v>
      </c>
      <c r="I10" s="40">
        <v>43</v>
      </c>
      <c r="J10" s="40"/>
      <c r="K10" s="40"/>
      <c r="L10" s="40">
        <v>272</v>
      </c>
      <c r="M10" s="40">
        <v>242.33199999999999</v>
      </c>
      <c r="N10" s="40">
        <v>250.166</v>
      </c>
      <c r="O10" s="40">
        <v>142.41800000000001</v>
      </c>
      <c r="P10" s="26">
        <v>7312.5806700000003</v>
      </c>
      <c r="Q10" s="27"/>
      <c r="R10" s="27"/>
      <c r="S10" s="27"/>
      <c r="T10" s="27"/>
    </row>
    <row r="11" spans="1:20" ht="93" x14ac:dyDescent="0.3">
      <c r="A11" s="25" t="s">
        <v>38</v>
      </c>
      <c r="B11" s="40"/>
      <c r="C11" s="40">
        <v>256</v>
      </c>
      <c r="D11" s="40">
        <v>172.25</v>
      </c>
      <c r="E11" s="40">
        <v>75</v>
      </c>
      <c r="F11" s="40">
        <v>86.082999999999998</v>
      </c>
      <c r="G11" s="40">
        <v>86.083340000000007</v>
      </c>
      <c r="H11" s="40">
        <v>171.75399999999999</v>
      </c>
      <c r="I11" s="40">
        <v>102.1</v>
      </c>
      <c r="J11" s="40">
        <v>145.57</v>
      </c>
      <c r="K11" s="40"/>
      <c r="L11" s="40">
        <v>74.524000000000001</v>
      </c>
      <c r="M11" s="40">
        <v>75.5</v>
      </c>
      <c r="N11" s="40">
        <v>95</v>
      </c>
      <c r="O11" s="40">
        <v>84.666060000000002</v>
      </c>
      <c r="P11" s="26">
        <v>1424.5304000000001</v>
      </c>
      <c r="Q11" s="27"/>
      <c r="R11" s="27"/>
      <c r="S11" s="27"/>
      <c r="T11" s="27"/>
    </row>
    <row r="12" spans="1:20" ht="53.4" x14ac:dyDescent="0.3">
      <c r="A12" s="25" t="s">
        <v>39</v>
      </c>
      <c r="B12" s="40">
        <v>600</v>
      </c>
      <c r="C12" s="40">
        <v>284.81099999999998</v>
      </c>
      <c r="D12" s="40">
        <v>435</v>
      </c>
      <c r="E12" s="40">
        <v>179.3</v>
      </c>
      <c r="F12" s="40">
        <v>110</v>
      </c>
      <c r="G12" s="40">
        <v>306</v>
      </c>
      <c r="H12" s="40">
        <v>80</v>
      </c>
      <c r="I12" s="40">
        <v>72.099999999999994</v>
      </c>
      <c r="J12" s="40">
        <v>377.52</v>
      </c>
      <c r="K12" s="40"/>
      <c r="L12" s="40">
        <v>190</v>
      </c>
      <c r="M12" s="40">
        <v>198.96600000000001</v>
      </c>
      <c r="N12" s="40">
        <v>288.387</v>
      </c>
      <c r="O12" s="40">
        <v>116.80826999999999</v>
      </c>
      <c r="P12" s="26">
        <v>3238.8922699999998</v>
      </c>
      <c r="Q12" s="27"/>
      <c r="R12" s="27"/>
      <c r="S12" s="27"/>
      <c r="T12" s="27"/>
    </row>
    <row r="13" spans="1:20" ht="79.8" x14ac:dyDescent="0.3">
      <c r="A13" s="25" t="s">
        <v>40</v>
      </c>
      <c r="B13" s="40">
        <v>1470</v>
      </c>
      <c r="C13" s="40">
        <v>890.60799999999995</v>
      </c>
      <c r="D13" s="40">
        <v>74</v>
      </c>
      <c r="E13" s="40"/>
      <c r="F13" s="40">
        <v>112</v>
      </c>
      <c r="G13" s="40">
        <v>144.80000000000001</v>
      </c>
      <c r="H13" s="40">
        <v>151</v>
      </c>
      <c r="I13" s="40">
        <v>115</v>
      </c>
      <c r="J13" s="40">
        <v>442.5</v>
      </c>
      <c r="K13" s="40"/>
      <c r="L13" s="40">
        <v>138</v>
      </c>
      <c r="M13" s="40">
        <v>193.1</v>
      </c>
      <c r="N13" s="40">
        <v>188.83332999999999</v>
      </c>
      <c r="O13" s="40">
        <v>129.78756999999999</v>
      </c>
      <c r="P13" s="26">
        <v>4049.6289000000002</v>
      </c>
      <c r="Q13" s="27"/>
      <c r="R13" s="27"/>
      <c r="S13" s="27"/>
      <c r="T13" s="27"/>
    </row>
    <row r="14" spans="1:20" ht="106.2" x14ac:dyDescent="0.3">
      <c r="A14" s="25" t="s">
        <v>41</v>
      </c>
      <c r="B14" s="40">
        <v>24679.354530000001</v>
      </c>
      <c r="C14" s="40">
        <v>2081.3033999999998</v>
      </c>
      <c r="D14" s="40">
        <v>152</v>
      </c>
      <c r="E14" s="40"/>
      <c r="F14" s="40"/>
      <c r="G14" s="40"/>
      <c r="H14" s="40"/>
      <c r="I14" s="40"/>
      <c r="J14" s="40">
        <v>280</v>
      </c>
      <c r="K14" s="40"/>
      <c r="L14" s="40"/>
      <c r="M14" s="40"/>
      <c r="N14" s="40"/>
      <c r="O14" s="40"/>
      <c r="P14" s="26">
        <v>27192.657930000001</v>
      </c>
      <c r="Q14" s="27"/>
      <c r="R14" s="27"/>
      <c r="S14" s="27"/>
      <c r="T14" s="27"/>
    </row>
    <row r="15" spans="1:20" ht="93" x14ac:dyDescent="0.3">
      <c r="A15" s="25" t="s">
        <v>42</v>
      </c>
      <c r="B15" s="40"/>
      <c r="C15" s="40">
        <v>3302.98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3302.98</v>
      </c>
      <c r="Q15" s="27"/>
      <c r="R15" s="27"/>
      <c r="S15" s="27"/>
      <c r="T15" s="27"/>
    </row>
    <row r="16" spans="1:20" ht="79.8" x14ac:dyDescent="0.3">
      <c r="A16" s="25" t="s">
        <v>43</v>
      </c>
      <c r="B16" s="40"/>
      <c r="C16" s="40">
        <v>390</v>
      </c>
      <c r="D16" s="40"/>
      <c r="E16" s="40"/>
      <c r="F16" s="40"/>
      <c r="G16" s="40">
        <v>18.754000000000001</v>
      </c>
      <c r="H16" s="40"/>
      <c r="I16" s="40"/>
      <c r="J16" s="40">
        <v>37</v>
      </c>
      <c r="K16" s="40"/>
      <c r="L16" s="40"/>
      <c r="M16" s="40">
        <v>11.4</v>
      </c>
      <c r="N16" s="40"/>
      <c r="O16" s="40"/>
      <c r="P16" s="26">
        <v>457.154</v>
      </c>
      <c r="Q16" s="27"/>
      <c r="R16" s="27"/>
      <c r="S16" s="27"/>
      <c r="T16" s="27"/>
    </row>
    <row r="17" spans="1:20" ht="317.39999999999998" x14ac:dyDescent="0.3">
      <c r="A17" s="25" t="s">
        <v>44</v>
      </c>
      <c r="B17" s="40">
        <v>15000</v>
      </c>
      <c r="C17" s="40">
        <v>10198.26201</v>
      </c>
      <c r="D17" s="40">
        <v>1755</v>
      </c>
      <c r="E17" s="40"/>
      <c r="F17" s="40">
        <v>250</v>
      </c>
      <c r="G17" s="40">
        <v>2200</v>
      </c>
      <c r="H17" s="40">
        <v>1057.1315199999999</v>
      </c>
      <c r="I17" s="40">
        <v>84.8</v>
      </c>
      <c r="J17" s="40">
        <v>4200</v>
      </c>
      <c r="K17" s="40"/>
      <c r="L17" s="40">
        <v>1000</v>
      </c>
      <c r="M17" s="40">
        <v>2000</v>
      </c>
      <c r="N17" s="40">
        <v>1425.1659999999999</v>
      </c>
      <c r="O17" s="40">
        <v>1265.7929999999999</v>
      </c>
      <c r="P17" s="26">
        <v>40436.152529999999</v>
      </c>
      <c r="Q17" s="27"/>
      <c r="R17" s="27"/>
      <c r="S17" s="27"/>
      <c r="T17" s="27"/>
    </row>
    <row r="18" spans="1:20" ht="159" x14ac:dyDescent="0.3">
      <c r="A18" s="25" t="s">
        <v>45</v>
      </c>
      <c r="B18" s="40">
        <v>548309.66099999996</v>
      </c>
      <c r="C18" s="40">
        <v>78000</v>
      </c>
      <c r="D18" s="40">
        <v>19999.572</v>
      </c>
      <c r="E18" s="40"/>
      <c r="F18" s="40">
        <v>6600</v>
      </c>
      <c r="G18" s="40">
        <v>26500</v>
      </c>
      <c r="H18" s="40">
        <v>9502</v>
      </c>
      <c r="I18" s="40">
        <v>2850</v>
      </c>
      <c r="J18" s="40">
        <v>21210.261999999999</v>
      </c>
      <c r="K18" s="40">
        <v>6482.3379999999997</v>
      </c>
      <c r="L18" s="40">
        <v>21500</v>
      </c>
      <c r="M18" s="40">
        <v>70000</v>
      </c>
      <c r="N18" s="40">
        <v>13700</v>
      </c>
      <c r="O18" s="40">
        <v>21425.487079999999</v>
      </c>
      <c r="P18" s="26">
        <v>846079.32007999998</v>
      </c>
      <c r="Q18" s="27"/>
      <c r="R18" s="27"/>
      <c r="S18" s="27"/>
      <c r="T18" s="27"/>
    </row>
    <row r="19" spans="1:20" ht="93" x14ac:dyDescent="0.3">
      <c r="A19" s="25" t="s">
        <v>46</v>
      </c>
      <c r="B19" s="40">
        <v>6050</v>
      </c>
      <c r="C19" s="40">
        <v>3318</v>
      </c>
      <c r="D19" s="40">
        <v>1213.579</v>
      </c>
      <c r="E19" s="40"/>
      <c r="F19" s="40">
        <v>250</v>
      </c>
      <c r="G19" s="40">
        <v>1600</v>
      </c>
      <c r="H19" s="40">
        <v>820</v>
      </c>
      <c r="I19" s="40">
        <v>30</v>
      </c>
      <c r="J19" s="40">
        <v>930</v>
      </c>
      <c r="K19" s="40">
        <v>715</v>
      </c>
      <c r="L19" s="40"/>
      <c r="M19" s="40">
        <v>4000</v>
      </c>
      <c r="N19" s="40">
        <v>1018.163</v>
      </c>
      <c r="O19" s="40">
        <v>1300</v>
      </c>
      <c r="P19" s="26">
        <v>21244.741999999998</v>
      </c>
      <c r="Q19" s="27"/>
      <c r="R19" s="27"/>
      <c r="S19" s="27"/>
      <c r="T19" s="27"/>
    </row>
    <row r="20" spans="1:20" ht="132.6" x14ac:dyDescent="0.3">
      <c r="A20" s="25" t="s">
        <v>47</v>
      </c>
      <c r="B20" s="40">
        <v>48.5</v>
      </c>
      <c r="C20" s="40">
        <v>27.59244</v>
      </c>
      <c r="D20" s="40"/>
      <c r="E20" s="40"/>
      <c r="F20" s="40">
        <v>3.7250000000000001</v>
      </c>
      <c r="G20" s="40"/>
      <c r="H20" s="40">
        <v>3.7240000000000002</v>
      </c>
      <c r="I20" s="40"/>
      <c r="J20" s="40">
        <v>3.7250000000000001</v>
      </c>
      <c r="K20" s="40"/>
      <c r="L20" s="40"/>
      <c r="M20" s="40"/>
      <c r="N20" s="40"/>
      <c r="O20" s="40"/>
      <c r="P20" s="26">
        <v>87.266440000000003</v>
      </c>
      <c r="Q20" s="27"/>
      <c r="R20" s="27"/>
      <c r="S20" s="27"/>
      <c r="T20" s="27"/>
    </row>
    <row r="21" spans="1:20" ht="79.8" x14ac:dyDescent="0.3">
      <c r="A21" s="25" t="s">
        <v>48</v>
      </c>
      <c r="B21" s="40"/>
      <c r="C21" s="40"/>
      <c r="D21" s="40"/>
      <c r="E21" s="40"/>
      <c r="F21" s="40"/>
      <c r="G21" s="40"/>
      <c r="H21" s="40"/>
      <c r="I21" s="40"/>
      <c r="J21" s="40">
        <v>150</v>
      </c>
      <c r="K21" s="40"/>
      <c r="L21" s="40"/>
      <c r="M21" s="40"/>
      <c r="N21" s="40"/>
      <c r="O21" s="40"/>
      <c r="P21" s="26">
        <v>150</v>
      </c>
      <c r="Q21" s="27"/>
      <c r="R21" s="27"/>
      <c r="S21" s="27"/>
      <c r="T21" s="27"/>
    </row>
    <row r="22" spans="1:20" ht="119.4" x14ac:dyDescent="0.3">
      <c r="A22" s="25" t="s">
        <v>49</v>
      </c>
      <c r="B22" s="40">
        <v>8000</v>
      </c>
      <c r="C22" s="40">
        <v>1730</v>
      </c>
      <c r="D22" s="40">
        <v>300</v>
      </c>
      <c r="E22" s="40"/>
      <c r="F22" s="40">
        <v>82.25</v>
      </c>
      <c r="G22" s="40">
        <v>250</v>
      </c>
      <c r="H22" s="40">
        <v>35</v>
      </c>
      <c r="I22" s="40">
        <v>28.5</v>
      </c>
      <c r="J22" s="40">
        <v>930</v>
      </c>
      <c r="K22" s="40"/>
      <c r="L22" s="40">
        <v>720</v>
      </c>
      <c r="M22" s="40">
        <v>762</v>
      </c>
      <c r="N22" s="40">
        <v>538.75</v>
      </c>
      <c r="O22" s="40">
        <v>524.91399999999999</v>
      </c>
      <c r="P22" s="26">
        <v>13901.414000000001</v>
      </c>
      <c r="Q22" s="27"/>
      <c r="R22" s="27"/>
      <c r="S22" s="27"/>
      <c r="T22" s="27"/>
    </row>
    <row r="23" spans="1:20" ht="119.4" x14ac:dyDescent="0.3">
      <c r="A23" s="25" t="s">
        <v>50</v>
      </c>
      <c r="B23" s="40">
        <v>237789.98300000001</v>
      </c>
      <c r="C23" s="40">
        <v>44500</v>
      </c>
      <c r="D23" s="40">
        <v>7711.6080000000002</v>
      </c>
      <c r="E23" s="40"/>
      <c r="F23" s="40">
        <v>1450</v>
      </c>
      <c r="G23" s="40">
        <v>6085</v>
      </c>
      <c r="H23" s="40">
        <v>1500</v>
      </c>
      <c r="I23" s="40">
        <v>514</v>
      </c>
      <c r="J23" s="40">
        <v>18182.962</v>
      </c>
      <c r="K23" s="40">
        <v>2860.24</v>
      </c>
      <c r="L23" s="40">
        <v>5082</v>
      </c>
      <c r="M23" s="40">
        <v>8800</v>
      </c>
      <c r="N23" s="40">
        <v>3480</v>
      </c>
      <c r="O23" s="40">
        <v>3033.66</v>
      </c>
      <c r="P23" s="26">
        <v>340989.45299999998</v>
      </c>
      <c r="Q23" s="27"/>
      <c r="R23" s="27"/>
      <c r="S23" s="27"/>
      <c r="T23" s="27"/>
    </row>
    <row r="24" spans="1:20" ht="66.599999999999994" x14ac:dyDescent="0.3">
      <c r="A24" s="25" t="s">
        <v>51</v>
      </c>
      <c r="B24" s="40">
        <v>53499.999989999997</v>
      </c>
      <c r="C24" s="40">
        <v>8071.76</v>
      </c>
      <c r="D24" s="40">
        <v>3400</v>
      </c>
      <c r="E24" s="40">
        <v>3236.75</v>
      </c>
      <c r="F24" s="40">
        <v>431.4</v>
      </c>
      <c r="G24" s="40">
        <v>3700</v>
      </c>
      <c r="H24" s="40">
        <v>411.34899999999999</v>
      </c>
      <c r="I24" s="40">
        <v>135</v>
      </c>
      <c r="J24" s="40"/>
      <c r="K24" s="40"/>
      <c r="L24" s="40"/>
      <c r="M24" s="40">
        <v>700</v>
      </c>
      <c r="N24" s="40">
        <v>1871.5453199999999</v>
      </c>
      <c r="O24" s="40">
        <v>917.59400000000005</v>
      </c>
      <c r="P24" s="26">
        <v>76375.398310000004</v>
      </c>
      <c r="Q24" s="27"/>
      <c r="R24" s="27"/>
      <c r="S24" s="27"/>
      <c r="T24" s="27"/>
    </row>
    <row r="25" spans="1:20" ht="93" x14ac:dyDescent="0.3">
      <c r="A25" s="25" t="s">
        <v>52</v>
      </c>
      <c r="B25" s="40">
        <v>2517</v>
      </c>
      <c r="C25" s="40">
        <v>1000</v>
      </c>
      <c r="D25" s="40">
        <v>245.99199999999999</v>
      </c>
      <c r="E25" s="40"/>
      <c r="F25" s="40">
        <v>130</v>
      </c>
      <c r="G25" s="40">
        <v>280</v>
      </c>
      <c r="H25" s="40">
        <v>69</v>
      </c>
      <c r="I25" s="40">
        <v>27</v>
      </c>
      <c r="J25" s="40">
        <v>371.5</v>
      </c>
      <c r="K25" s="40">
        <v>65.855999999999995</v>
      </c>
      <c r="L25" s="40">
        <v>110</v>
      </c>
      <c r="M25" s="40">
        <v>564</v>
      </c>
      <c r="N25" s="40">
        <v>140.44399999999999</v>
      </c>
      <c r="O25" s="40">
        <v>127.17571</v>
      </c>
      <c r="P25" s="26">
        <v>5647.9677099999999</v>
      </c>
      <c r="Q25" s="27"/>
      <c r="R25" s="27"/>
      <c r="S25" s="27"/>
      <c r="T25" s="27"/>
    </row>
    <row r="26" spans="1:20" ht="66.599999999999994" x14ac:dyDescent="0.3">
      <c r="A26" s="25" t="s">
        <v>53</v>
      </c>
      <c r="B26" s="40"/>
      <c r="C26" s="40"/>
      <c r="D26" s="40"/>
      <c r="E26" s="40"/>
      <c r="F26" s="40"/>
      <c r="G26" s="40">
        <v>120</v>
      </c>
      <c r="H26" s="40"/>
      <c r="I26" s="40"/>
      <c r="J26" s="40"/>
      <c r="K26" s="40"/>
      <c r="L26" s="40"/>
      <c r="M26" s="40"/>
      <c r="N26" s="40"/>
      <c r="O26" s="40"/>
      <c r="P26" s="26">
        <v>120</v>
      </c>
      <c r="Q26" s="27"/>
      <c r="R26" s="27"/>
      <c r="S26" s="27"/>
      <c r="T26" s="27"/>
    </row>
    <row r="27" spans="1:20" ht="79.8" x14ac:dyDescent="0.3">
      <c r="A27" s="25" t="s">
        <v>54</v>
      </c>
      <c r="B27" s="40"/>
      <c r="C27" s="40"/>
      <c r="D27" s="40"/>
      <c r="E27" s="40"/>
      <c r="F27" s="40"/>
      <c r="G27" s="40">
        <v>1493.85</v>
      </c>
      <c r="H27" s="40">
        <v>2362.5</v>
      </c>
      <c r="I27" s="40"/>
      <c r="J27" s="40"/>
      <c r="K27" s="40"/>
      <c r="L27" s="40"/>
      <c r="M27" s="40"/>
      <c r="N27" s="40">
        <v>1416</v>
      </c>
      <c r="O27" s="40">
        <v>583.1</v>
      </c>
      <c r="P27" s="26">
        <v>5855.45</v>
      </c>
      <c r="Q27" s="27"/>
      <c r="R27" s="27"/>
      <c r="S27" s="27"/>
      <c r="T27" s="27"/>
    </row>
    <row r="28" spans="1:20" x14ac:dyDescent="0.3">
      <c r="A28" s="33" t="s">
        <v>55</v>
      </c>
      <c r="B28" s="41">
        <v>898068.65852000006</v>
      </c>
      <c r="C28" s="41">
        <v>247674.94213000001</v>
      </c>
      <c r="D28" s="41">
        <v>75600.917660000006</v>
      </c>
      <c r="E28" s="41">
        <v>26082.465</v>
      </c>
      <c r="F28" s="41">
        <v>23146.29</v>
      </c>
      <c r="G28" s="41">
        <v>86055.737359999999</v>
      </c>
      <c r="H28" s="41">
        <v>49963.404320000001</v>
      </c>
      <c r="I28" s="41">
        <v>18048</v>
      </c>
      <c r="J28" s="41">
        <v>71532.97666</v>
      </c>
      <c r="K28" s="41">
        <v>20398.614699999998</v>
      </c>
      <c r="L28" s="41">
        <v>53748.858</v>
      </c>
      <c r="M28" s="41">
        <v>110421.132</v>
      </c>
      <c r="N28" s="41">
        <v>54850.537649999998</v>
      </c>
      <c r="O28" s="41">
        <v>85548.753689999998</v>
      </c>
      <c r="P28" s="26">
        <v>1821141.2876899999</v>
      </c>
      <c r="Q28" s="34"/>
      <c r="R28" s="34"/>
      <c r="S28" s="34"/>
      <c r="T28" s="34"/>
    </row>
    <row r="30" spans="1:20" x14ac:dyDescent="0.3">
      <c r="A30" s="37" t="s">
        <v>30</v>
      </c>
      <c r="B30" s="36">
        <f>Учреждения!B57+'Муниципальные районы'!P28</f>
        <v>3646273.1126569998</v>
      </c>
    </row>
    <row r="31" spans="1:20" ht="32.25" customHeight="1" x14ac:dyDescent="0.3">
      <c r="A31" s="37" t="str">
        <f>CONCATENATE("Остатки бюджетных средств на ",C2,"г.")</f>
        <v>Остатки бюджетных средств на 08.04.2016г.</v>
      </c>
      <c r="B31" s="36">
        <v>168094.7</v>
      </c>
    </row>
  </sheetData>
  <pageMargins left="0.23622047244094491" right="0.23622047244094491" top="0.17" bottom="0.31" header="0.17" footer="0.17"/>
  <pageSetup paperSize="9" scale="5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2016-04-10T22:19:56Z</dcterms:modified>
</cp:coreProperties>
</file>