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9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Учреждения!$22:$23</definedName>
    <definedName name="_xlnm.Print_Area" localSheetId="1">'Муниципальные районы'!$A$1:$P$12</definedName>
    <definedName name="_xlnm.Print_Area" localSheetId="0">Учреждения!$A$1:$E$56</definedName>
  </definedNames>
  <calcPr calcId="152511" refMode="R1C1"/>
</workbook>
</file>

<file path=xl/calcChain.xml><?xml version="1.0" encoding="utf-8"?>
<calcChain xmlns="http://schemas.openxmlformats.org/spreadsheetml/2006/main">
  <c r="E8" i="1" l="1"/>
  <c r="E20" i="1"/>
  <c r="E9" i="1"/>
  <c r="E12" i="1"/>
  <c r="E11" i="1"/>
  <c r="E18" i="1"/>
  <c r="E14" i="1"/>
  <c r="E17" i="1"/>
  <c r="E10" i="1"/>
  <c r="E16" i="1"/>
  <c r="E15" i="1"/>
  <c r="E13" i="1"/>
  <c r="B10" i="2" l="1"/>
  <c r="A2" i="2" l="1"/>
  <c r="B2" i="2" s="1"/>
  <c r="C2" i="2" s="1"/>
  <c r="A11" i="2" s="1"/>
  <c r="H1" i="1" l="1"/>
  <c r="A5" i="1" s="1"/>
  <c r="H2" i="1"/>
  <c r="G1" i="1"/>
  <c r="G2" i="1"/>
  <c r="A2" i="1" l="1"/>
</calcChain>
</file>

<file path=xl/sharedStrings.xml><?xml version="1.0" encoding="utf-8"?>
<sst xmlns="http://schemas.openxmlformats.org/spreadsheetml/2006/main" count="80" uniqueCount="78">
  <si>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</si>
  <si>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</si>
  <si>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</si>
  <si>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</si>
  <si>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</si>
  <si>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</si>
  <si>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</si>
  <si>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</si>
  <si>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</si>
  <si>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</si>
  <si>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</si>
  <si>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</si>
  <si>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</si>
  <si>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</si>
  <si>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</si>
  <si>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</si>
  <si>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</si>
  <si>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</si>
  <si>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</si>
  <si>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</si>
  <si>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</si>
  <si>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</si>
  <si>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</si>
  <si>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</si>
  <si>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</si>
  <si>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</si>
  <si>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</si>
  <si>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</si>
  <si>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</si>
  <si>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</si>
  <si>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</si>
  <si>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</si>
  <si>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</si>
  <si>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Расходы, связанные с особым режимом безопасного функционирования закрытых административно-территориальных образований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</si>
  <si>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(софинансирование за счет средств краевого бюджета)</t>
  </si>
  <si>
    <t>Всего:</t>
  </si>
  <si>
    <t>12.05.2016</t>
  </si>
  <si>
    <t>Законодательное Собрание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</si>
  <si>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</si>
  <si>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</si>
  <si>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</si>
  <si>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</si>
  <si>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</si>
  <si>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</si>
  <si>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</si>
  <si>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науки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</si>
  <si>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</si>
  <si>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</si>
  <si>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</si>
  <si>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</si>
  <si>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</si>
  <si>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</si>
  <si>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</si>
  <si>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</si>
  <si>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</si>
  <si>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</si>
  <si>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Инспекция государственного технического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</si>
  <si>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</si>
  <si>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</si>
  <si>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</si>
  <si>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Палата Уполномоченных в Камчатском крае</t>
  </si>
  <si>
    <t>Агентство по внутренней политике Камчатского края</t>
  </si>
  <si>
    <t>Министерство спорта и молодежной политики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</si>
  <si>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</si>
  <si>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</si>
  <si>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</si>
  <si>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</si>
  <si>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ИТОГО</t>
  </si>
  <si>
    <t>06.05.2016</t>
  </si>
  <si>
    <t>Единая субвенция бюджетам субъектов Российской Федерации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</si>
  <si>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</si>
  <si>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</si>
  <si>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Дотации бюджетам субъектов Российской Федерации на выравнивание бюджетной обеспеченности</t>
  </si>
  <si>
    <t>Межбюджетные трансферты, передаваемые бюджетам субъектов Российской Федерации на осуществление отдельных полномочий в области обеспечения лекарственными препаратами, а также специализированными продуктами лечебного питания</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</si>
  <si>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</si>
  <si>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Межбюджетные трансферты, передаваемые бюджетам субъектов Российской Федерации на выплату региональной доплаты к пенсии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</si>
  <si>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</si>
  <si>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субъектов Российской Федерации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</si>
</sst>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3" fillId="0" borderId="4" xfId="0" applyFont="1" applyBorder="1" applyAlignment="1">
      <alignment horizontal="left" wrapText="1"/>
    </xf>
    <xf numFmtId="0" fontId="3" fillId="0" borderId="4" xfId="0" applyFont="1" applyBorder="1" applyAlignment="1">
      <alignment horizontal="lef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tabSelected="1" view="pageBreakPreview" topLeftCell="A31" zoomScaleNormal="100" zoomScaleSheetLayoutView="100" workbookViewId="0">
      <selection activeCell="E9" sqref="E9"/>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7" t="s">
        <v>0</v>
      </c>
      <c r="B1" s="47"/>
      <c r="C1" s="47"/>
      <c r="D1" s="47"/>
      <c r="E1" s="47"/>
      <c r="F1" s="31" t="s">
        <v>68</v>
      </c>
      <c r="G1" s="32" t="str">
        <f>TEXT(F1,"[$-FC19]ДД ММММ")</f>
        <v>06 мая</v>
      </c>
      <c r="H1" s="32" t="str">
        <f>TEXT(F1,"[$-FC19]ДД.ММ.ГГГ \г")</f>
        <v>06.05.2016 г</v>
      </c>
    </row>
    <row r="2" spans="1:9" ht="15.6" x14ac:dyDescent="0.3">
      <c r="A2" s="47" t="str">
        <f>CONCATENATE("с ",G1," по ",G2,"ода")</f>
        <v>с 06 мая по 12 мая 2016 года</v>
      </c>
      <c r="B2" s="47"/>
      <c r="C2" s="47"/>
      <c r="D2" s="47"/>
      <c r="E2" s="47"/>
      <c r="F2" s="31" t="s">
        <v>36</v>
      </c>
      <c r="G2" s="32" t="str">
        <f>TEXT(F2,"[$-FC19]ДД ММММ ГГГ \г")</f>
        <v>12 мая 2016 г</v>
      </c>
      <c r="H2" s="32" t="str">
        <f>TEXT(F2,"[$-FC19]ДД.ММ.ГГГ \г")</f>
        <v>12.05.2016 г</v>
      </c>
      <c r="I2" s="22"/>
    </row>
    <row r="3" spans="1:9" x14ac:dyDescent="0.3">
      <c r="A3" s="1"/>
      <c r="B3" s="2"/>
      <c r="C3" s="2"/>
      <c r="D3" s="2"/>
      <c r="E3" s="3"/>
    </row>
    <row r="4" spans="1:9" x14ac:dyDescent="0.3">
      <c r="A4" s="4"/>
      <c r="B4" s="5"/>
      <c r="C4" s="5"/>
      <c r="D4" s="6"/>
      <c r="E4" s="7" t="s">
        <v>1</v>
      </c>
    </row>
    <row r="5" spans="1:9" x14ac:dyDescent="0.3">
      <c r="A5" s="48" t="str">
        <f>CONCATENATE("Остатки средств на ",H1,".")</f>
        <v>Остатки средств на 06.05.2016 г.</v>
      </c>
      <c r="B5" s="49"/>
      <c r="C5" s="49"/>
      <c r="D5" s="50"/>
      <c r="E5" s="8">
        <v>1552992.5</v>
      </c>
      <c r="F5" s="22"/>
    </row>
    <row r="6" spans="1:9" x14ac:dyDescent="0.3">
      <c r="A6" s="10"/>
      <c r="B6" s="11"/>
      <c r="C6" s="11"/>
      <c r="D6" s="11"/>
      <c r="E6" s="12"/>
    </row>
    <row r="7" spans="1:9" x14ac:dyDescent="0.3">
      <c r="A7" s="57" t="s">
        <v>2</v>
      </c>
      <c r="B7" s="46"/>
      <c r="C7" s="46"/>
      <c r="D7" s="46"/>
      <c r="E7" s="13"/>
    </row>
    <row r="8" spans="1:9" x14ac:dyDescent="0.3">
      <c r="A8" s="52" t="s">
        <v>3</v>
      </c>
      <c r="B8" s="46"/>
      <c r="C8" s="46"/>
      <c r="D8" s="46"/>
      <c r="E8" s="9">
        <f>E20-E9</f>
        <v>50306.46666000085</v>
      </c>
    </row>
    <row r="9" spans="1:9" x14ac:dyDescent="0.3">
      <c r="A9" s="45" t="s">
        <v>4</v>
      </c>
      <c r="B9" s="46"/>
      <c r="C9" s="46"/>
      <c r="D9" s="46"/>
      <c r="E9" s="14">
        <f>SUM(E10:E19)</f>
        <v>2878365.8999999994</v>
      </c>
    </row>
    <row r="10" spans="1:9" x14ac:dyDescent="0.3">
      <c r="A10" s="45" t="s">
        <v>69</v>
      </c>
      <c r="B10" s="46"/>
      <c r="C10" s="46"/>
      <c r="D10" s="46"/>
      <c r="E10" s="14">
        <f>390+59.5+7.1+585.9</f>
        <v>1042.5</v>
      </c>
    </row>
    <row r="11" spans="1:9" ht="30" customHeight="1" x14ac:dyDescent="0.3">
      <c r="A11" s="45" t="s">
        <v>70</v>
      </c>
      <c r="B11" s="46"/>
      <c r="C11" s="46"/>
      <c r="D11" s="46"/>
      <c r="E11" s="14">
        <f>1234.8+954.7+334.7</f>
        <v>2524.1999999999998</v>
      </c>
    </row>
    <row r="12" spans="1:9" ht="27.6" customHeight="1" x14ac:dyDescent="0.3">
      <c r="A12" s="45" t="s">
        <v>71</v>
      </c>
      <c r="B12" s="46"/>
      <c r="C12" s="46"/>
      <c r="D12" s="46"/>
      <c r="E12" s="14">
        <f>1764.5+1060.2+1768.3+803.6</f>
        <v>5396.6</v>
      </c>
    </row>
    <row r="13" spans="1:9" x14ac:dyDescent="0.3">
      <c r="A13" s="45" t="s">
        <v>72</v>
      </c>
      <c r="B13" s="46"/>
      <c r="C13" s="46"/>
      <c r="D13" s="46"/>
      <c r="E13" s="14">
        <f>2839901</f>
        <v>2839901</v>
      </c>
    </row>
    <row r="14" spans="1:9" ht="44.4" customHeight="1" x14ac:dyDescent="0.3">
      <c r="A14" s="45" t="s">
        <v>73</v>
      </c>
      <c r="B14" s="46"/>
      <c r="C14" s="46"/>
      <c r="D14" s="46"/>
      <c r="E14" s="14">
        <f>54.1+7831.5</f>
        <v>7885.6</v>
      </c>
    </row>
    <row r="15" spans="1:9" ht="45" customHeight="1" x14ac:dyDescent="0.3">
      <c r="A15" s="45" t="s">
        <v>74</v>
      </c>
      <c r="B15" s="46"/>
      <c r="C15" s="46"/>
      <c r="D15" s="46"/>
      <c r="E15" s="14">
        <f>1535.9</f>
        <v>1535.9</v>
      </c>
    </row>
    <row r="16" spans="1:9" ht="27.6" customHeight="1" x14ac:dyDescent="0.3">
      <c r="A16" s="45" t="s">
        <v>75</v>
      </c>
      <c r="B16" s="46"/>
      <c r="C16" s="46"/>
      <c r="D16" s="46"/>
      <c r="E16" s="14">
        <f>17946.8</f>
        <v>17946.8</v>
      </c>
    </row>
    <row r="17" spans="1:5" ht="57.6" customHeight="1" x14ac:dyDescent="0.3">
      <c r="A17" s="45" t="s">
        <v>76</v>
      </c>
      <c r="B17" s="46"/>
      <c r="C17" s="46"/>
      <c r="D17" s="46"/>
      <c r="E17" s="14">
        <f>1449.4</f>
        <v>1449.4</v>
      </c>
    </row>
    <row r="18" spans="1:5" ht="57" customHeight="1" x14ac:dyDescent="0.3">
      <c r="A18" s="45" t="s">
        <v>77</v>
      </c>
      <c r="B18" s="46"/>
      <c r="C18" s="46"/>
      <c r="D18" s="46"/>
      <c r="E18" s="14">
        <f>663.3</f>
        <v>663.3</v>
      </c>
    </row>
    <row r="19" spans="1:5" ht="43.8" customHeight="1" x14ac:dyDescent="0.3">
      <c r="A19" s="45" t="s">
        <v>74</v>
      </c>
      <c r="B19" s="46"/>
      <c r="C19" s="46"/>
      <c r="D19" s="46"/>
      <c r="E19" s="14">
        <v>20.6</v>
      </c>
    </row>
    <row r="20" spans="1:5" x14ac:dyDescent="0.3">
      <c r="A20" s="51" t="s">
        <v>5</v>
      </c>
      <c r="B20" s="52"/>
      <c r="C20" s="52"/>
      <c r="D20" s="52"/>
      <c r="E20" s="13">
        <f>'Муниципальные районы'!B11-Учреждения!E5+'Муниципальные районы'!B10</f>
        <v>2928672.3666600003</v>
      </c>
    </row>
    <row r="21" spans="1:5" x14ac:dyDescent="0.3">
      <c r="A21" s="15"/>
      <c r="B21" s="16"/>
      <c r="C21" s="16"/>
      <c r="D21" s="6"/>
      <c r="E21" s="17"/>
    </row>
    <row r="22" spans="1:5" x14ac:dyDescent="0.3">
      <c r="A22" s="53" t="s">
        <v>14</v>
      </c>
      <c r="B22" s="55" t="s">
        <v>6</v>
      </c>
      <c r="C22" s="56" t="s">
        <v>7</v>
      </c>
      <c r="D22" s="56"/>
      <c r="E22" s="56"/>
    </row>
    <row r="23" spans="1:5" ht="82.8" x14ac:dyDescent="0.3">
      <c r="A23" s="54"/>
      <c r="B23" s="55"/>
      <c r="C23" s="18" t="s">
        <v>8</v>
      </c>
      <c r="D23" s="18" t="s">
        <v>9</v>
      </c>
      <c r="E23" s="18" t="s">
        <v>10</v>
      </c>
    </row>
    <row r="24" spans="1:5" x14ac:dyDescent="0.3">
      <c r="A24" s="21" t="s">
        <v>37</v>
      </c>
      <c r="B24" s="19">
        <v>1236.8064099999999</v>
      </c>
      <c r="C24" s="19"/>
      <c r="D24" s="19"/>
      <c r="E24" s="19"/>
    </row>
    <row r="25" spans="1:5" x14ac:dyDescent="0.3">
      <c r="A25" s="21" t="s">
        <v>38</v>
      </c>
      <c r="B25" s="19">
        <v>8380.6399199999996</v>
      </c>
      <c r="C25" s="19">
        <v>4968.5559999999996</v>
      </c>
      <c r="D25" s="19">
        <v>1357.08392</v>
      </c>
      <c r="E25" s="19"/>
    </row>
    <row r="26" spans="1:5" ht="27.6" x14ac:dyDescent="0.3">
      <c r="A26" s="21" t="s">
        <v>39</v>
      </c>
      <c r="B26" s="19">
        <v>35664.498820000001</v>
      </c>
      <c r="C26" s="19">
        <v>100</v>
      </c>
      <c r="D26" s="19"/>
      <c r="E26" s="19">
        <v>2978.2719999999999</v>
      </c>
    </row>
    <row r="27" spans="1:5" x14ac:dyDescent="0.3">
      <c r="A27" s="21" t="s">
        <v>40</v>
      </c>
      <c r="B27" s="19">
        <v>17.731999999999999</v>
      </c>
      <c r="C27" s="19"/>
      <c r="D27" s="19"/>
      <c r="E27" s="19"/>
    </row>
    <row r="28" spans="1:5" x14ac:dyDescent="0.3">
      <c r="A28" s="21" t="s">
        <v>41</v>
      </c>
      <c r="B28" s="19">
        <v>2176.8242700000001</v>
      </c>
      <c r="C28" s="19">
        <v>1500</v>
      </c>
      <c r="D28" s="19">
        <v>450</v>
      </c>
      <c r="E28" s="19"/>
    </row>
    <row r="29" spans="1:5" ht="27.6" x14ac:dyDescent="0.3">
      <c r="A29" s="21" t="s">
        <v>42</v>
      </c>
      <c r="B29" s="19">
        <v>117557.18664</v>
      </c>
      <c r="C29" s="19">
        <v>5250</v>
      </c>
      <c r="D29" s="19">
        <v>1144.8</v>
      </c>
      <c r="E29" s="19">
        <v>11538.405000000001</v>
      </c>
    </row>
    <row r="30" spans="1:5" x14ac:dyDescent="0.3">
      <c r="A30" s="21" t="s">
        <v>43</v>
      </c>
      <c r="B30" s="19">
        <v>17768.62169</v>
      </c>
      <c r="C30" s="19">
        <v>3803.5922500000001</v>
      </c>
      <c r="D30" s="19">
        <v>846.65700000000004</v>
      </c>
      <c r="E30" s="19"/>
    </row>
    <row r="31" spans="1:5" x14ac:dyDescent="0.3">
      <c r="A31" s="21" t="s">
        <v>44</v>
      </c>
      <c r="B31" s="19">
        <v>14673.96639</v>
      </c>
      <c r="C31" s="19"/>
      <c r="D31" s="19"/>
      <c r="E31" s="19"/>
    </row>
    <row r="32" spans="1:5" x14ac:dyDescent="0.3">
      <c r="A32" s="21" t="s">
        <v>45</v>
      </c>
      <c r="B32" s="19">
        <v>2787.3560499999999</v>
      </c>
      <c r="C32" s="19">
        <v>2616.72055</v>
      </c>
      <c r="D32" s="19"/>
      <c r="E32" s="19">
        <v>150</v>
      </c>
    </row>
    <row r="33" spans="1:5" x14ac:dyDescent="0.3">
      <c r="A33" s="21" t="s">
        <v>46</v>
      </c>
      <c r="B33" s="19">
        <v>21684.56797</v>
      </c>
      <c r="C33" s="19">
        <v>471</v>
      </c>
      <c r="D33" s="19">
        <v>40.667999999999999</v>
      </c>
      <c r="E33" s="19">
        <v>18891.178980000001</v>
      </c>
    </row>
    <row r="34" spans="1:5" x14ac:dyDescent="0.3">
      <c r="A34" s="21" t="s">
        <v>47</v>
      </c>
      <c r="B34" s="19">
        <v>14463.90913</v>
      </c>
      <c r="C34" s="19"/>
      <c r="D34" s="19"/>
      <c r="E34" s="19">
        <v>11449.718070000001</v>
      </c>
    </row>
    <row r="35" spans="1:5" x14ac:dyDescent="0.3">
      <c r="A35" s="21" t="s">
        <v>48</v>
      </c>
      <c r="B35" s="19">
        <v>92.41</v>
      </c>
      <c r="C35" s="19"/>
      <c r="D35" s="19"/>
      <c r="E35" s="19"/>
    </row>
    <row r="36" spans="1:5" ht="27.6" x14ac:dyDescent="0.3">
      <c r="A36" s="21" t="s">
        <v>49</v>
      </c>
      <c r="B36" s="19">
        <v>3998.93262</v>
      </c>
      <c r="C36" s="19">
        <v>2500</v>
      </c>
      <c r="D36" s="19">
        <v>465</v>
      </c>
      <c r="E36" s="19"/>
    </row>
    <row r="37" spans="1:5" x14ac:dyDescent="0.3">
      <c r="A37" s="21" t="s">
        <v>50</v>
      </c>
      <c r="B37" s="19">
        <v>10069.351189999999</v>
      </c>
      <c r="C37" s="19"/>
      <c r="D37" s="19"/>
      <c r="E37" s="19"/>
    </row>
    <row r="38" spans="1:5" x14ac:dyDescent="0.3">
      <c r="A38" s="21" t="s">
        <v>51</v>
      </c>
      <c r="B38" s="19">
        <v>2749.8242</v>
      </c>
      <c r="C38" s="19">
        <v>636.85500000000002</v>
      </c>
      <c r="D38" s="19">
        <v>5.77698</v>
      </c>
      <c r="E38" s="19"/>
    </row>
    <row r="39" spans="1:5" x14ac:dyDescent="0.3">
      <c r="A39" s="21" t="s">
        <v>52</v>
      </c>
      <c r="B39" s="19">
        <v>1289.8577499999999</v>
      </c>
      <c r="C39" s="19">
        <v>703.08901000000003</v>
      </c>
      <c r="D39" s="19"/>
      <c r="E39" s="19"/>
    </row>
    <row r="40" spans="1:5" ht="27.6" x14ac:dyDescent="0.3">
      <c r="A40" s="21" t="s">
        <v>53</v>
      </c>
      <c r="B40" s="19">
        <v>3147.95748</v>
      </c>
      <c r="C40" s="19"/>
      <c r="D40" s="19"/>
      <c r="E40" s="19">
        <v>2690.6355400000002</v>
      </c>
    </row>
    <row r="41" spans="1:5" x14ac:dyDescent="0.3">
      <c r="A41" s="21" t="s">
        <v>54</v>
      </c>
      <c r="B41" s="19">
        <v>53.8</v>
      </c>
      <c r="C41" s="19"/>
      <c r="D41" s="19"/>
      <c r="E41" s="19"/>
    </row>
    <row r="42" spans="1:5" x14ac:dyDescent="0.3">
      <c r="A42" s="21" t="s">
        <v>55</v>
      </c>
      <c r="B42" s="19">
        <v>2453.6060000000002</v>
      </c>
      <c r="C42" s="19">
        <v>1822</v>
      </c>
      <c r="D42" s="19">
        <v>550.24400000000003</v>
      </c>
      <c r="E42" s="19"/>
    </row>
    <row r="43" spans="1:5" x14ac:dyDescent="0.3">
      <c r="A43" s="21" t="s">
        <v>56</v>
      </c>
      <c r="B43" s="19">
        <v>762.03952000000004</v>
      </c>
      <c r="C43" s="19">
        <v>415</v>
      </c>
      <c r="D43" s="19">
        <v>240.59</v>
      </c>
      <c r="E43" s="19"/>
    </row>
    <row r="44" spans="1:5" x14ac:dyDescent="0.3">
      <c r="A44" s="21" t="s">
        <v>57</v>
      </c>
      <c r="B44" s="19">
        <v>100.87215</v>
      </c>
      <c r="C44" s="19">
        <v>30</v>
      </c>
      <c r="D44" s="19"/>
      <c r="E44" s="19"/>
    </row>
    <row r="45" spans="1:5" x14ac:dyDescent="0.3">
      <c r="A45" s="21" t="s">
        <v>58</v>
      </c>
      <c r="B45" s="19">
        <v>330995.15753000003</v>
      </c>
      <c r="C45" s="19"/>
      <c r="D45" s="19"/>
      <c r="E45" s="19"/>
    </row>
    <row r="46" spans="1:5" ht="27.6" x14ac:dyDescent="0.3">
      <c r="A46" s="21" t="s">
        <v>59</v>
      </c>
      <c r="B46" s="19">
        <v>18.055489999999999</v>
      </c>
      <c r="C46" s="19"/>
      <c r="D46" s="19">
        <v>18.055489999999999</v>
      </c>
      <c r="E46" s="19"/>
    </row>
    <row r="47" spans="1:5" x14ac:dyDescent="0.3">
      <c r="A47" s="21" t="s">
        <v>60</v>
      </c>
      <c r="B47" s="19">
        <v>55</v>
      </c>
      <c r="C47" s="19"/>
      <c r="D47" s="19"/>
      <c r="E47" s="19"/>
    </row>
    <row r="48" spans="1:5" x14ac:dyDescent="0.3">
      <c r="A48" s="21" t="s">
        <v>61</v>
      </c>
      <c r="B48" s="19">
        <v>0.36</v>
      </c>
      <c r="C48" s="19"/>
      <c r="D48" s="19"/>
      <c r="E48" s="19"/>
    </row>
    <row r="49" spans="1:5" x14ac:dyDescent="0.3">
      <c r="A49" s="21" t="s">
        <v>62</v>
      </c>
      <c r="B49" s="19">
        <v>9832.7999999999993</v>
      </c>
      <c r="C49" s="19"/>
      <c r="D49" s="19"/>
      <c r="E49" s="19"/>
    </row>
    <row r="50" spans="1:5" x14ac:dyDescent="0.3">
      <c r="A50" s="21" t="s">
        <v>63</v>
      </c>
      <c r="B50" s="19">
        <v>590.72460999999998</v>
      </c>
      <c r="C50" s="19">
        <v>448.30712</v>
      </c>
      <c r="D50" s="19"/>
      <c r="E50" s="19"/>
    </row>
    <row r="51" spans="1:5" x14ac:dyDescent="0.3">
      <c r="A51" s="21" t="s">
        <v>64</v>
      </c>
      <c r="B51" s="19">
        <v>3910.4166599999999</v>
      </c>
      <c r="C51" s="19">
        <v>1019.5</v>
      </c>
      <c r="D51" s="19">
        <v>240</v>
      </c>
      <c r="E51" s="19"/>
    </row>
    <row r="52" spans="1:5" x14ac:dyDescent="0.3">
      <c r="A52" s="21" t="s">
        <v>65</v>
      </c>
      <c r="B52" s="19">
        <v>1120.68</v>
      </c>
      <c r="C52" s="19"/>
      <c r="D52" s="19"/>
      <c r="E52" s="19"/>
    </row>
    <row r="53" spans="1:5" x14ac:dyDescent="0.3">
      <c r="A53" s="21" t="s">
        <v>66</v>
      </c>
      <c r="B53" s="19">
        <v>1730</v>
      </c>
      <c r="C53" s="19">
        <v>1450</v>
      </c>
      <c r="D53" s="19">
        <v>280</v>
      </c>
      <c r="E53" s="19"/>
    </row>
    <row r="54" spans="1:5" x14ac:dyDescent="0.3">
      <c r="A54" s="23" t="s">
        <v>67</v>
      </c>
      <c r="B54" s="20">
        <v>609383.95449000003</v>
      </c>
      <c r="C54" s="20">
        <v>27734.619930000001</v>
      </c>
      <c r="D54" s="20">
        <v>5638.8753900000002</v>
      </c>
      <c r="E54" s="20">
        <v>47698.209589999999</v>
      </c>
    </row>
  </sheetData>
  <mergeCells count="20">
    <mergeCell ref="A1:E1"/>
    <mergeCell ref="A2:E2"/>
    <mergeCell ref="A5:D5"/>
    <mergeCell ref="A20:D20"/>
    <mergeCell ref="A22:A23"/>
    <mergeCell ref="B22:B23"/>
    <mergeCell ref="C22:E22"/>
    <mergeCell ref="A7:D7"/>
    <mergeCell ref="A8:D8"/>
    <mergeCell ref="A9:D9"/>
    <mergeCell ref="A10:D10"/>
    <mergeCell ref="A11:D11"/>
    <mergeCell ref="A12:D12"/>
    <mergeCell ref="A13:D13"/>
    <mergeCell ref="A14:D14"/>
    <mergeCell ref="A15:D15"/>
    <mergeCell ref="A16:D16"/>
    <mergeCell ref="A17:D17"/>
    <mergeCell ref="A18:D18"/>
    <mergeCell ref="A19:D19"/>
  </mergeCells>
  <pageMargins left="0.70866141732283472" right="0.70866141732283472" top="0.74803149606299213" bottom="0.74803149606299213" header="0.31496062992125984" footer="0.31496062992125984"/>
  <pageSetup paperSize="9" scale="70" fitToHeight="2"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view="pageBreakPreview" topLeftCell="A3" zoomScaleNormal="100" zoomScaleSheetLayoutView="100" workbookViewId="0">
      <selection activeCell="B12" sqref="B12"/>
    </sheetView>
  </sheetViews>
  <sheetFormatPr defaultRowHeight="14.4" x14ac:dyDescent="0.3"/>
  <cols>
    <col min="1" max="1" width="38.33203125" customWidth="1"/>
    <col min="2" max="2" width="13.109375" customWidth="1"/>
    <col min="3" max="3" width="14" customWidth="1"/>
    <col min="4" max="4" width="13.33203125" customWidth="1"/>
    <col min="5" max="5" width="14" customWidth="1"/>
    <col min="6" max="6" width="13.109375" customWidth="1"/>
    <col min="7" max="7" width="13.44140625" customWidth="1"/>
    <col min="8" max="8" width="14" customWidth="1"/>
    <col min="9" max="9" width="13.5546875" customWidth="1"/>
    <col min="10" max="10" width="12.6640625" customWidth="1"/>
    <col min="11" max="11" width="11" customWidth="1"/>
    <col min="12" max="12" width="13.88671875" customWidth="1"/>
    <col min="13" max="13" width="13" customWidth="1"/>
    <col min="14" max="14" width="13.5546875" customWidth="1"/>
    <col min="15" max="15" width="13.77734375" customWidth="1"/>
  </cols>
  <sheetData>
    <row r="1" spans="1:20" s="29" customFormat="1" ht="15.6" x14ac:dyDescent="0.3">
      <c r="A1" s="43" t="s">
        <v>36</v>
      </c>
      <c r="C1" s="30" t="s">
        <v>13</v>
      </c>
    </row>
    <row r="2" spans="1:20" x14ac:dyDescent="0.3">
      <c r="A2" s="38" t="str">
        <f>TEXT(EndData2,"[$-FC19]ДД.ММ.ГГГ")</f>
        <v>12.05.2016</v>
      </c>
      <c r="B2" s="38">
        <f>A2+1</f>
        <v>42503</v>
      </c>
      <c r="C2" s="44" t="str">
        <f>TEXT(B2,"[$-FC19]ДД.ММ.ГГГ")</f>
        <v>13.05.2016</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93" x14ac:dyDescent="0.3">
      <c r="A4" s="25" t="s">
        <v>31</v>
      </c>
      <c r="B4" s="40"/>
      <c r="C4" s="40"/>
      <c r="D4" s="40"/>
      <c r="E4" s="40"/>
      <c r="F4" s="40"/>
      <c r="G4" s="40"/>
      <c r="H4" s="40"/>
      <c r="I4" s="40"/>
      <c r="J4" s="40"/>
      <c r="K4" s="40"/>
      <c r="L4" s="40">
        <v>486.79428999999999</v>
      </c>
      <c r="M4" s="40"/>
      <c r="N4" s="40">
        <v>319.14999999999998</v>
      </c>
      <c r="O4" s="40"/>
      <c r="P4" s="26">
        <v>805.94429000000002</v>
      </c>
      <c r="Q4" s="27"/>
      <c r="R4" s="27"/>
      <c r="S4" s="27"/>
      <c r="T4" s="27"/>
    </row>
    <row r="5" spans="1:20" ht="66.599999999999994" x14ac:dyDescent="0.3">
      <c r="A5" s="25" t="s">
        <v>32</v>
      </c>
      <c r="B5" s="40">
        <v>9231.1568800000005</v>
      </c>
      <c r="C5" s="40"/>
      <c r="D5" s="40"/>
      <c r="E5" s="40"/>
      <c r="F5" s="40"/>
      <c r="G5" s="40"/>
      <c r="H5" s="40"/>
      <c r="I5" s="40"/>
      <c r="J5" s="40"/>
      <c r="K5" s="40"/>
      <c r="L5" s="40"/>
      <c r="M5" s="40"/>
      <c r="N5" s="40"/>
      <c r="O5" s="40"/>
      <c r="P5" s="26">
        <v>9231.1568800000005</v>
      </c>
      <c r="Q5" s="27"/>
      <c r="R5" s="27"/>
      <c r="S5" s="27"/>
      <c r="T5" s="27"/>
    </row>
    <row r="6" spans="1:20" ht="53.4" x14ac:dyDescent="0.3">
      <c r="A6" s="25" t="s">
        <v>33</v>
      </c>
      <c r="B6" s="40"/>
      <c r="C6" s="40"/>
      <c r="D6" s="40"/>
      <c r="E6" s="40"/>
      <c r="F6" s="40"/>
      <c r="G6" s="40"/>
      <c r="H6" s="40"/>
      <c r="I6" s="40"/>
      <c r="J6" s="40">
        <v>42821</v>
      </c>
      <c r="K6" s="40"/>
      <c r="L6" s="40"/>
      <c r="M6" s="40"/>
      <c r="N6" s="40"/>
      <c r="O6" s="40"/>
      <c r="P6" s="26">
        <v>42821</v>
      </c>
      <c r="Q6" s="27"/>
      <c r="R6" s="27"/>
      <c r="S6" s="27"/>
      <c r="T6" s="27"/>
    </row>
    <row r="7" spans="1:20" ht="79.8" x14ac:dyDescent="0.3">
      <c r="A7" s="25" t="s">
        <v>34</v>
      </c>
      <c r="B7" s="40"/>
      <c r="C7" s="40">
        <v>29912.186000000002</v>
      </c>
      <c r="D7" s="40"/>
      <c r="E7" s="40"/>
      <c r="F7" s="40"/>
      <c r="G7" s="40"/>
      <c r="H7" s="40"/>
      <c r="I7" s="40"/>
      <c r="J7" s="40">
        <v>2707.0250000000001</v>
      </c>
      <c r="K7" s="40"/>
      <c r="L7" s="40"/>
      <c r="M7" s="40"/>
      <c r="N7" s="40"/>
      <c r="O7" s="40"/>
      <c r="P7" s="26">
        <v>32619.210999999999</v>
      </c>
      <c r="Q7" s="27"/>
      <c r="R7" s="27"/>
      <c r="S7" s="27"/>
      <c r="T7" s="27"/>
    </row>
    <row r="8" spans="1:20" x14ac:dyDescent="0.3">
      <c r="A8" s="33" t="s">
        <v>35</v>
      </c>
      <c r="B8" s="41">
        <v>9231.1568800000005</v>
      </c>
      <c r="C8" s="41">
        <v>29912.186000000002</v>
      </c>
      <c r="D8" s="41"/>
      <c r="E8" s="41"/>
      <c r="F8" s="41"/>
      <c r="G8" s="41"/>
      <c r="H8" s="41"/>
      <c r="I8" s="41"/>
      <c r="J8" s="41">
        <v>45528.025000000001</v>
      </c>
      <c r="K8" s="41"/>
      <c r="L8" s="41">
        <v>486.79428999999999</v>
      </c>
      <c r="M8" s="41"/>
      <c r="N8" s="41">
        <v>319.14999999999998</v>
      </c>
      <c r="O8" s="41"/>
      <c r="P8" s="26">
        <v>85477.312170000005</v>
      </c>
      <c r="Q8" s="34"/>
      <c r="R8" s="34"/>
      <c r="S8" s="34"/>
      <c r="T8" s="34"/>
    </row>
    <row r="10" spans="1:20" x14ac:dyDescent="0.3">
      <c r="A10" s="37" t="s">
        <v>30</v>
      </c>
      <c r="B10" s="36">
        <f>Учреждения!B54+'Муниципальные районы'!P8</f>
        <v>694861.26666000008</v>
      </c>
    </row>
    <row r="11" spans="1:20" ht="32.25" customHeight="1" x14ac:dyDescent="0.3">
      <c r="A11" s="37" t="str">
        <f>CONCATENATE("Остатки бюджетных средств на ",C2,"г.")</f>
        <v>Остатки бюджетных средств на 13.05.2016г.</v>
      </c>
      <c r="B11" s="36">
        <v>3786803.6</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2016-05-16T21:29:31Z</dcterms:modified>
</cp:coreProperties>
</file>