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Учреждения!$30:$31</definedName>
    <definedName name="_xlnm.Print_Area" localSheetId="1">'Муниципальные районы'!$A$1:$P$17</definedName>
    <definedName name="_xlnm.Print_Area" localSheetId="0">Учреждения!$A$1:$E$60</definedName>
  </definedNames>
  <calcPr calcId="152511" refMode="R1C1"/>
</workbook>
</file>

<file path=xl/calcChain.xml><?xml version="1.0" encoding="utf-8"?>
<calcChain xmlns="http://schemas.openxmlformats.org/spreadsheetml/2006/main">
  <c r="E8" i="1" l="1"/>
  <c r="E28" i="1"/>
  <c r="E58" i="1"/>
  <c r="D58" i="1"/>
  <c r="C58" i="1"/>
  <c r="B58" i="1"/>
  <c r="E16" i="1" l="1"/>
  <c r="E15" i="1"/>
  <c r="E24" i="1"/>
  <c r="E18" i="1"/>
  <c r="E11" i="1"/>
  <c r="E9" i="1" l="1"/>
  <c r="B15" i="2"/>
  <c r="N13" i="2"/>
  <c r="B13" i="2"/>
  <c r="P13" i="2"/>
  <c r="P4" i="2"/>
  <c r="A2" i="2" l="1"/>
  <c r="B2" i="2" s="1"/>
  <c r="C2" i="2" s="1"/>
  <c r="A16" i="2" s="1"/>
  <c r="H1" i="1" l="1"/>
  <c r="A5" i="1" s="1"/>
  <c r="H2" i="1"/>
  <c r="G1" i="1"/>
  <c r="G2" i="1"/>
  <c r="A2" i="1" l="1"/>
</calcChain>
</file>

<file path=xl/sharedStrings.xml><?xml version="1.0" encoding="utf-8"?>
<sst xmlns="http://schemas.openxmlformats.org/spreadsheetml/2006/main" count="89" uniqueCount="88">
  <si>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</si>
  <si>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</si>
  <si>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</si>
  <si>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</si>
  <si>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</si>
  <si>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</si>
  <si>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</si>
  <si>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</si>
  <si>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</si>
  <si>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</si>
  <si>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</si>
  <si>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</si>
  <si>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</si>
  <si>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</si>
  <si>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</si>
  <si>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</si>
  <si>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</si>
  <si>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</si>
  <si>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</si>
  <si>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</si>
  <si>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</si>
  <si>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</si>
  <si>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</si>
  <si>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</si>
  <si>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</si>
  <si>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</si>
  <si>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</si>
  <si>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</si>
  <si>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</si>
  <si>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</si>
  <si>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</si>
  <si>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</si>
  <si>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</si>
  <si>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</si>
  <si>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</si>
  <si>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на территории Камчатского края</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</si>
  <si>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</si>
  <si>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t>
  </si>
  <si>
    <t>Комплектование книжных фондов библиотек муниципальных образований и государственных библиотек городов Москвы и Санкт-Петербурга</t>
  </si>
  <si>
    <t>Мероприятия подпрограммы "Обеспечение жильем молодых семей" федеральной целевой программы "Жилище" на 2015 - 2020 годы(софинансирование за счет средств краевого бюджета)</t>
  </si>
  <si>
    <t>Всего:</t>
  </si>
  <si>
    <t>23.06.2016</t>
  </si>
  <si>
    <t>Законодательное Собрание Камчатского края</t>
  </si>
  <si>
    <t>Контрольно-счетная палата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</si>
  <si>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</si>
  <si>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</si>
  <si>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</si>
  <si>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</si>
  <si>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</si>
  <si>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</si>
  <si>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</si>
  <si>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</si>
  <si>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</si>
  <si>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Агентство записи актов гражданского состояния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</si>
  <si>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</si>
  <si>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</si>
  <si>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</si>
  <si>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</si>
  <si>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</si>
  <si>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</si>
  <si>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</si>
  <si>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</si>
  <si>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</si>
  <si>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</si>
  <si>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лесного хозяйства и охраны животного мира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</si>
  <si>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</si>
  <si>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</si>
  <si>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</si>
  <si>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ИТОГО</t>
  </si>
  <si>
    <t>17.06.2016</t>
  </si>
  <si>
    <t>Субсидии бюджетам субъектов Российской Федерации на поддержку племенного крупного рогатого скота молочного направления</t>
  </si>
  <si>
    <t>Единая субвенция бюджетам субъектов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</si>
  <si>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</si>
  <si>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</si>
  <si>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</si>
  <si>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</si>
  <si>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</si>
  <si>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Межбюджетные трансферты, передаваемые бюджетам субъектов Российской Федерации на содержание членов Совета Федерации и их помощников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</si>
  <si>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</si>
  <si>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1 килограмм реализованного и (или) отгруженного на собственную переработку молока</t>
  </si>
  <si>
    <t>Дотации бюджетам субъектов Российской Федерации на поддержку мер по обеспечению сбалансированности бюджетов</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</si>
  <si>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</si>
  <si>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 xml:space="preserve">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 </t>
  </si>
  <si>
    <t>Субвенции бюджетам субъектов Российской Федерации на проведение Всероссийской сельскохозяйственной переписи в 2016 году</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</si>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</sst>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3"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164" fontId="2" fillId="0" borderId="0" xfId="0" applyNumberFormat="1" applyFont="1" applyFill="1" applyBorder="1" applyAlignment="1">
      <alignment horizontal="left" wrapText="1"/>
    </xf>
    <xf numFmtId="0" fontId="3" fillId="0" borderId="0" xfId="0" applyFont="1" applyFill="1" applyBorder="1" applyAlignment="1">
      <alignment horizontal="left" wrapText="1"/>
    </xf>
    <xf numFmtId="164" fontId="2" fillId="0" borderId="0" xfId="0" applyNumberFormat="1" applyFont="1" applyFill="1" applyBorder="1" applyAlignment="1">
      <alignment horizontal="right" wrapText="1"/>
    </xf>
    <xf numFmtId="164" fontId="2" fillId="0" borderId="4" xfId="0" applyNumberFormat="1" applyFont="1" applyBorder="1" applyAlignment="1">
      <alignment horizontal="left" vertical="center" wrapText="1"/>
    </xf>
    <xf numFmtId="164" fontId="2" fillId="0" borderId="4" xfId="0" applyNumberFormat="1" applyFont="1" applyBorder="1" applyAlignment="1">
      <alignment horizontal="right" vertical="center" wrapText="1"/>
    </xf>
    <xf numFmtId="164" fontId="2" fillId="0" borderId="4" xfId="0" applyNumberFormat="1" applyFont="1" applyFill="1" applyBorder="1" applyAlignment="1">
      <alignment horizontal="right" vertical="center" wrapText="1"/>
    </xf>
    <xf numFmtId="0" fontId="2" fillId="0" borderId="4" xfId="0" applyFont="1" applyBorder="1" applyAlignment="1">
      <alignment horizontal="left" wrapText="1"/>
    </xf>
    <xf numFmtId="0" fontId="2" fillId="0" borderId="4" xfId="0" applyFont="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E9" sqref="E9"/>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0" t="s">
        <v>0</v>
      </c>
      <c r="B1" s="40"/>
      <c r="C1" s="40"/>
      <c r="D1" s="40"/>
      <c r="E1" s="40"/>
      <c r="F1" s="26" t="s">
        <v>69</v>
      </c>
      <c r="G1" s="27" t="str">
        <f>TEXT(F1,"[$-FC19]ДД ММММ")</f>
        <v>17 июня</v>
      </c>
      <c r="H1" s="27" t="str">
        <f>TEXT(F1,"[$-FC19]ДД.ММ.ГГГ \г")</f>
        <v>17.06.2016 г</v>
      </c>
    </row>
    <row r="2" spans="1:9" ht="15.75" x14ac:dyDescent="0.25">
      <c r="A2" s="40" t="str">
        <f>CONCATENATE("с ",G1," по ",G2,"ода")</f>
        <v>с 17 июня по 23 июня 2016 года</v>
      </c>
      <c r="B2" s="40"/>
      <c r="C2" s="40"/>
      <c r="D2" s="40"/>
      <c r="E2" s="40"/>
      <c r="F2" s="26" t="s">
        <v>41</v>
      </c>
      <c r="G2" s="27" t="str">
        <f>TEXT(F2,"[$-FC19]ДД ММММ ГГГ \г")</f>
        <v>23 июня 2016 г</v>
      </c>
      <c r="H2" s="27" t="str">
        <f>TEXT(F2,"[$-FC19]ДД.ММ.ГГГ \г")</f>
        <v>23.06.2016 г</v>
      </c>
      <c r="I2" s="18"/>
    </row>
    <row r="3" spans="1:9" x14ac:dyDescent="0.25">
      <c r="A3" s="1"/>
      <c r="B3" s="2"/>
      <c r="C3" s="2"/>
      <c r="D3" s="2"/>
      <c r="E3" s="3"/>
    </row>
    <row r="4" spans="1:9" x14ac:dyDescent="0.25">
      <c r="A4" s="4"/>
      <c r="B4" s="5"/>
      <c r="C4" s="5"/>
      <c r="D4" s="6"/>
      <c r="E4" s="7" t="s">
        <v>1</v>
      </c>
    </row>
    <row r="5" spans="1:9" x14ac:dyDescent="0.25">
      <c r="A5" s="41" t="str">
        <f>CONCATENATE("Остатки средств на ",H1,".")</f>
        <v>Остатки средств на 17.06.2016 г.</v>
      </c>
      <c r="B5" s="42"/>
      <c r="C5" s="42"/>
      <c r="D5" s="43"/>
      <c r="E5" s="8">
        <v>2517319.9</v>
      </c>
      <c r="F5" s="18"/>
    </row>
    <row r="6" spans="1:9" x14ac:dyDescent="0.25">
      <c r="A6" s="10"/>
      <c r="B6" s="11"/>
      <c r="C6" s="11"/>
      <c r="D6" s="11"/>
      <c r="E6" s="12"/>
    </row>
    <row r="7" spans="1:9" x14ac:dyDescent="0.25">
      <c r="A7" s="50" t="s">
        <v>2</v>
      </c>
      <c r="B7" s="51"/>
      <c r="C7" s="51"/>
      <c r="D7" s="51"/>
      <c r="E7" s="13"/>
    </row>
    <row r="8" spans="1:9" x14ac:dyDescent="0.25">
      <c r="A8" s="45" t="s">
        <v>3</v>
      </c>
      <c r="B8" s="51"/>
      <c r="C8" s="51"/>
      <c r="D8" s="51"/>
      <c r="E8" s="9">
        <f>E28-E9</f>
        <v>389203.32445999992</v>
      </c>
    </row>
    <row r="9" spans="1:9" x14ac:dyDescent="0.25">
      <c r="A9" s="58" t="s">
        <v>4</v>
      </c>
      <c r="B9" s="59"/>
      <c r="C9" s="59"/>
      <c r="D9" s="59"/>
      <c r="E9" s="57">
        <f>SUM(E10:E27)</f>
        <v>45751.9</v>
      </c>
    </row>
    <row r="10" spans="1:9" ht="28.5" customHeight="1" x14ac:dyDescent="0.25">
      <c r="A10" s="37" t="s">
        <v>70</v>
      </c>
      <c r="B10" s="38"/>
      <c r="C10" s="38"/>
      <c r="D10" s="39"/>
      <c r="E10" s="14">
        <v>4193.2</v>
      </c>
    </row>
    <row r="11" spans="1:9" x14ac:dyDescent="0.25">
      <c r="A11" s="37" t="s">
        <v>71</v>
      </c>
      <c r="B11" s="38"/>
      <c r="C11" s="38"/>
      <c r="D11" s="39"/>
      <c r="E11" s="14">
        <f>387.1+21.4+50.5+3.4</f>
        <v>462.4</v>
      </c>
    </row>
    <row r="12" spans="1:9" ht="33.75" customHeight="1" x14ac:dyDescent="0.25">
      <c r="A12" s="37" t="s">
        <v>72</v>
      </c>
      <c r="B12" s="38"/>
      <c r="C12" s="38"/>
      <c r="D12" s="39"/>
      <c r="E12" s="14">
        <v>200.8</v>
      </c>
    </row>
    <row r="13" spans="1:9" ht="66" customHeight="1" x14ac:dyDescent="0.25">
      <c r="A13" s="37" t="s">
        <v>73</v>
      </c>
      <c r="B13" s="38"/>
      <c r="C13" s="38"/>
      <c r="D13" s="39"/>
      <c r="E13" s="14">
        <v>96</v>
      </c>
    </row>
    <row r="14" spans="1:9" ht="48" customHeight="1" x14ac:dyDescent="0.25">
      <c r="A14" s="37" t="s">
        <v>74</v>
      </c>
      <c r="B14" s="38"/>
      <c r="C14" s="38"/>
      <c r="D14" s="39"/>
      <c r="E14" s="14">
        <v>37.4</v>
      </c>
    </row>
    <row r="15" spans="1:9" ht="34.5" customHeight="1" x14ac:dyDescent="0.25">
      <c r="A15" s="37" t="s">
        <v>75</v>
      </c>
      <c r="B15" s="38"/>
      <c r="C15" s="38"/>
      <c r="D15" s="39"/>
      <c r="E15" s="14">
        <f>553.5+243.2+1078.8+165+602.3</f>
        <v>2642.8</v>
      </c>
    </row>
    <row r="16" spans="1:9" ht="34.5" customHeight="1" x14ac:dyDescent="0.25">
      <c r="A16" s="37" t="s">
        <v>76</v>
      </c>
      <c r="B16" s="38"/>
      <c r="C16" s="38"/>
      <c r="D16" s="39"/>
      <c r="E16" s="14">
        <f>133.5+459.9+53.7+479+352.7</f>
        <v>1478.8</v>
      </c>
    </row>
    <row r="17" spans="1:5" ht="34.5" customHeight="1" x14ac:dyDescent="0.25">
      <c r="A17" s="37" t="s">
        <v>77</v>
      </c>
      <c r="B17" s="38"/>
      <c r="C17" s="38"/>
      <c r="D17" s="39"/>
      <c r="E17" s="14">
        <v>18.3</v>
      </c>
    </row>
    <row r="18" spans="1:5" ht="68.25" customHeight="1" x14ac:dyDescent="0.25">
      <c r="A18" s="37" t="s">
        <v>78</v>
      </c>
      <c r="B18" s="38"/>
      <c r="C18" s="38"/>
      <c r="D18" s="39"/>
      <c r="E18" s="14">
        <f>33.6+1303.1+2915.1</f>
        <v>4251.7999999999993</v>
      </c>
    </row>
    <row r="19" spans="1:5" ht="39" customHeight="1" x14ac:dyDescent="0.25">
      <c r="A19" s="37" t="s">
        <v>79</v>
      </c>
      <c r="B19" s="38"/>
      <c r="C19" s="38"/>
      <c r="D19" s="39"/>
      <c r="E19" s="14">
        <v>1000</v>
      </c>
    </row>
    <row r="20" spans="1:5" ht="34.5" customHeight="1" x14ac:dyDescent="0.25">
      <c r="A20" s="37" t="s">
        <v>80</v>
      </c>
      <c r="B20" s="38"/>
      <c r="C20" s="38"/>
      <c r="D20" s="39"/>
      <c r="E20" s="14">
        <v>15036</v>
      </c>
    </row>
    <row r="21" spans="1:5" ht="40.5" customHeight="1" x14ac:dyDescent="0.25">
      <c r="A21" s="37" t="s">
        <v>81</v>
      </c>
      <c r="B21" s="38"/>
      <c r="C21" s="38"/>
      <c r="D21" s="39"/>
      <c r="E21" s="14">
        <v>14</v>
      </c>
    </row>
    <row r="22" spans="1:5" ht="40.5" customHeight="1" x14ac:dyDescent="0.25">
      <c r="A22" s="37" t="s">
        <v>82</v>
      </c>
      <c r="B22" s="38"/>
      <c r="C22" s="38"/>
      <c r="D22" s="39"/>
      <c r="E22" s="14">
        <v>102.9</v>
      </c>
    </row>
    <row r="23" spans="1:5" ht="40.5" customHeight="1" x14ac:dyDescent="0.25">
      <c r="A23" s="37" t="s">
        <v>83</v>
      </c>
      <c r="B23" s="38"/>
      <c r="C23" s="38"/>
      <c r="D23" s="39"/>
      <c r="E23" s="14">
        <v>695.7</v>
      </c>
    </row>
    <row r="24" spans="1:5" ht="31.5" customHeight="1" x14ac:dyDescent="0.25">
      <c r="A24" s="37" t="s">
        <v>84</v>
      </c>
      <c r="B24" s="38"/>
      <c r="C24" s="38"/>
      <c r="D24" s="39"/>
      <c r="E24" s="14">
        <f>9065.1+52.6</f>
        <v>9117.7000000000007</v>
      </c>
    </row>
    <row r="25" spans="1:5" ht="54" customHeight="1" x14ac:dyDescent="0.25">
      <c r="A25" s="37" t="s">
        <v>85</v>
      </c>
      <c r="B25" s="38"/>
      <c r="C25" s="38"/>
      <c r="D25" s="39"/>
      <c r="E25" s="14">
        <v>4.2</v>
      </c>
    </row>
    <row r="26" spans="1:5" ht="81.75" customHeight="1" x14ac:dyDescent="0.25">
      <c r="A26" s="37" t="s">
        <v>86</v>
      </c>
      <c r="B26" s="38"/>
      <c r="C26" s="38"/>
      <c r="D26" s="39"/>
      <c r="E26" s="14">
        <v>3989.5</v>
      </c>
    </row>
    <row r="27" spans="1:5" ht="30" customHeight="1" x14ac:dyDescent="0.25">
      <c r="A27" s="37" t="s">
        <v>87</v>
      </c>
      <c r="B27" s="38"/>
      <c r="C27" s="38"/>
      <c r="D27" s="39"/>
      <c r="E27" s="14">
        <v>2410.4</v>
      </c>
    </row>
    <row r="28" spans="1:5" x14ac:dyDescent="0.25">
      <c r="A28" s="44" t="s">
        <v>5</v>
      </c>
      <c r="B28" s="45"/>
      <c r="C28" s="45"/>
      <c r="D28" s="45"/>
      <c r="E28" s="13">
        <f>'Муниципальные районы'!B16-Учреждения!E5+'Муниципальные районы'!B15</f>
        <v>434955.22445999994</v>
      </c>
    </row>
    <row r="29" spans="1:5" x14ac:dyDescent="0.25">
      <c r="A29" s="52"/>
      <c r="B29" s="53"/>
      <c r="C29" s="53"/>
      <c r="D29" s="53"/>
      <c r="E29" s="54"/>
    </row>
    <row r="30" spans="1:5" x14ac:dyDescent="0.25">
      <c r="A30" s="46" t="s">
        <v>14</v>
      </c>
      <c r="B30" s="48" t="s">
        <v>6</v>
      </c>
      <c r="C30" s="49" t="s">
        <v>7</v>
      </c>
      <c r="D30" s="49"/>
      <c r="E30" s="49"/>
    </row>
    <row r="31" spans="1:5" ht="90" x14ac:dyDescent="0.25">
      <c r="A31" s="47"/>
      <c r="B31" s="48"/>
      <c r="C31" s="15" t="s">
        <v>8</v>
      </c>
      <c r="D31" s="15" t="s">
        <v>9</v>
      </c>
      <c r="E31" s="15" t="s">
        <v>10</v>
      </c>
    </row>
    <row r="32" spans="1:5" x14ac:dyDescent="0.25">
      <c r="A32" s="16" t="s">
        <v>42</v>
      </c>
      <c r="B32" s="17">
        <v>134.55323999999999</v>
      </c>
      <c r="C32" s="17">
        <v>103.34350000000001</v>
      </c>
      <c r="D32" s="17">
        <v>31.20974</v>
      </c>
      <c r="E32" s="17"/>
    </row>
    <row r="33" spans="1:5" x14ac:dyDescent="0.25">
      <c r="A33" s="16" t="s">
        <v>43</v>
      </c>
      <c r="B33" s="17">
        <v>60</v>
      </c>
      <c r="C33" s="17"/>
      <c r="D33" s="17"/>
      <c r="E33" s="17"/>
    </row>
    <row r="34" spans="1:5" ht="30" x14ac:dyDescent="0.25">
      <c r="A34" s="16" t="s">
        <v>44</v>
      </c>
      <c r="B34" s="17">
        <v>13955.442789999999</v>
      </c>
      <c r="C34" s="17">
        <v>108.33125</v>
      </c>
      <c r="D34" s="17"/>
      <c r="E34" s="17">
        <v>840</v>
      </c>
    </row>
    <row r="35" spans="1:5" x14ac:dyDescent="0.25">
      <c r="A35" s="16" t="s">
        <v>45</v>
      </c>
      <c r="B35" s="17">
        <v>18.442</v>
      </c>
      <c r="C35" s="17"/>
      <c r="D35" s="17"/>
      <c r="E35" s="17"/>
    </row>
    <row r="36" spans="1:5" ht="30" x14ac:dyDescent="0.25">
      <c r="A36" s="16" t="s">
        <v>46</v>
      </c>
      <c r="B36" s="17">
        <v>12158.571599999999</v>
      </c>
      <c r="C36" s="17"/>
      <c r="D36" s="17"/>
      <c r="E36" s="17">
        <v>5810.2136</v>
      </c>
    </row>
    <row r="37" spans="1:5" x14ac:dyDescent="0.25">
      <c r="A37" s="16" t="s">
        <v>47</v>
      </c>
      <c r="B37" s="17">
        <v>28471.720209999999</v>
      </c>
      <c r="C37" s="17">
        <v>101.252</v>
      </c>
      <c r="D37" s="17">
        <v>114.03767999999999</v>
      </c>
      <c r="E37" s="17"/>
    </row>
    <row r="38" spans="1:5" x14ac:dyDescent="0.25">
      <c r="A38" s="16" t="s">
        <v>48</v>
      </c>
      <c r="B38" s="17">
        <v>33556.815040000001</v>
      </c>
      <c r="C38" s="17">
        <v>2003.1147800000001</v>
      </c>
      <c r="D38" s="17">
        <v>535.66026999999997</v>
      </c>
      <c r="E38" s="17">
        <v>5545.46666</v>
      </c>
    </row>
    <row r="39" spans="1:5" x14ac:dyDescent="0.25">
      <c r="A39" s="16" t="s">
        <v>49</v>
      </c>
      <c r="B39" s="17">
        <v>10293.120559999999</v>
      </c>
      <c r="C39" s="17"/>
      <c r="D39" s="17"/>
      <c r="E39" s="17">
        <v>867.36897999999997</v>
      </c>
    </row>
    <row r="40" spans="1:5" x14ac:dyDescent="0.25">
      <c r="A40" s="16" t="s">
        <v>50</v>
      </c>
      <c r="B40" s="17">
        <v>4733.5415599999997</v>
      </c>
      <c r="C40" s="17">
        <v>25.024999999999999</v>
      </c>
      <c r="D40" s="17">
        <v>160.55756</v>
      </c>
      <c r="E40" s="17"/>
    </row>
    <row r="41" spans="1:5" ht="30" x14ac:dyDescent="0.25">
      <c r="A41" s="16" t="s">
        <v>51</v>
      </c>
      <c r="B41" s="17">
        <v>6134.3723099999997</v>
      </c>
      <c r="C41" s="17">
        <v>3050</v>
      </c>
      <c r="D41" s="17">
        <v>250</v>
      </c>
      <c r="E41" s="17">
        <v>31.05</v>
      </c>
    </row>
    <row r="42" spans="1:5" x14ac:dyDescent="0.25">
      <c r="A42" s="16" t="s">
        <v>52</v>
      </c>
      <c r="B42" s="17">
        <v>104.1</v>
      </c>
      <c r="C42" s="17"/>
      <c r="D42" s="17"/>
      <c r="E42" s="17"/>
    </row>
    <row r="43" spans="1:5" x14ac:dyDescent="0.25">
      <c r="A43" s="16" t="s">
        <v>53</v>
      </c>
      <c r="B43" s="17">
        <v>613.14922000000001</v>
      </c>
      <c r="C43" s="17">
        <v>363.14922000000001</v>
      </c>
      <c r="D43" s="17"/>
      <c r="E43" s="17"/>
    </row>
    <row r="44" spans="1:5" ht="30" x14ac:dyDescent="0.25">
      <c r="A44" s="16" t="s">
        <v>54</v>
      </c>
      <c r="B44" s="17">
        <v>2037.24459</v>
      </c>
      <c r="C44" s="17">
        <v>91.757999999999996</v>
      </c>
      <c r="D44" s="17"/>
      <c r="E44" s="17">
        <v>1901.9145799999999</v>
      </c>
    </row>
    <row r="45" spans="1:5" x14ac:dyDescent="0.25">
      <c r="A45" s="16" t="s">
        <v>55</v>
      </c>
      <c r="B45" s="17">
        <v>183.60542000000001</v>
      </c>
      <c r="C45" s="17"/>
      <c r="D45" s="17"/>
      <c r="E45" s="17"/>
    </row>
    <row r="46" spans="1:5" x14ac:dyDescent="0.25">
      <c r="A46" s="16" t="s">
        <v>56</v>
      </c>
      <c r="B46" s="17">
        <v>31054.031350000001</v>
      </c>
      <c r="C46" s="17"/>
      <c r="D46" s="17"/>
      <c r="E46" s="17"/>
    </row>
    <row r="47" spans="1:5" ht="30" x14ac:dyDescent="0.25">
      <c r="A47" s="16" t="s">
        <v>57</v>
      </c>
      <c r="B47" s="17">
        <v>3.85</v>
      </c>
      <c r="C47" s="17"/>
      <c r="D47" s="17"/>
      <c r="E47" s="17"/>
    </row>
    <row r="48" spans="1:5" x14ac:dyDescent="0.25">
      <c r="A48" s="16" t="s">
        <v>58</v>
      </c>
      <c r="B48" s="17">
        <v>300</v>
      </c>
      <c r="C48" s="17">
        <v>300</v>
      </c>
      <c r="D48" s="17"/>
      <c r="E48" s="17"/>
    </row>
    <row r="49" spans="1:5" x14ac:dyDescent="0.25">
      <c r="A49" s="16" t="s">
        <v>59</v>
      </c>
      <c r="B49" s="17">
        <v>232.5</v>
      </c>
      <c r="C49" s="17"/>
      <c r="D49" s="17"/>
      <c r="E49" s="17"/>
    </row>
    <row r="50" spans="1:5" x14ac:dyDescent="0.25">
      <c r="A50" s="16" t="s">
        <v>60</v>
      </c>
      <c r="B50" s="17">
        <v>1020</v>
      </c>
      <c r="C50" s="17">
        <v>700</v>
      </c>
      <c r="D50" s="17">
        <v>180</v>
      </c>
      <c r="E50" s="17"/>
    </row>
    <row r="51" spans="1:5" x14ac:dyDescent="0.25">
      <c r="A51" s="16" t="s">
        <v>61</v>
      </c>
      <c r="B51" s="17">
        <v>39087.961770000002</v>
      </c>
      <c r="C51" s="17"/>
      <c r="D51" s="17"/>
      <c r="E51" s="17"/>
    </row>
    <row r="52" spans="1:5" x14ac:dyDescent="0.25">
      <c r="A52" s="16" t="s">
        <v>62</v>
      </c>
      <c r="B52" s="17">
        <v>244507.25279999999</v>
      </c>
      <c r="C52" s="17"/>
      <c r="D52" s="17"/>
      <c r="E52" s="17"/>
    </row>
    <row r="53" spans="1:5" x14ac:dyDescent="0.25">
      <c r="A53" s="16" t="s">
        <v>63</v>
      </c>
      <c r="B53" s="17">
        <v>592.69367</v>
      </c>
      <c r="C53" s="17">
        <v>325.20623000000001</v>
      </c>
      <c r="D53" s="17"/>
      <c r="E53" s="17"/>
    </row>
    <row r="54" spans="1:5" ht="30" x14ac:dyDescent="0.25">
      <c r="A54" s="16" t="s">
        <v>64</v>
      </c>
      <c r="B54" s="17">
        <v>1815.68273</v>
      </c>
      <c r="C54" s="17">
        <v>859.17929000000004</v>
      </c>
      <c r="D54" s="17">
        <v>223.05561</v>
      </c>
      <c r="E54" s="17"/>
    </row>
    <row r="55" spans="1:5" x14ac:dyDescent="0.25">
      <c r="A55" s="16" t="s">
        <v>65</v>
      </c>
      <c r="B55" s="17">
        <v>1537</v>
      </c>
      <c r="C55" s="17">
        <v>487</v>
      </c>
      <c r="D55" s="17">
        <v>123</v>
      </c>
      <c r="E55" s="17"/>
    </row>
    <row r="56" spans="1:5" x14ac:dyDescent="0.25">
      <c r="A56" s="16" t="s">
        <v>66</v>
      </c>
      <c r="B56" s="17">
        <v>345.85142999999999</v>
      </c>
      <c r="C56" s="17"/>
      <c r="D56" s="17"/>
      <c r="E56" s="17"/>
    </row>
    <row r="57" spans="1:5" x14ac:dyDescent="0.25">
      <c r="A57" s="16" t="s">
        <v>67</v>
      </c>
      <c r="B57" s="17">
        <v>27.72</v>
      </c>
      <c r="C57" s="17"/>
      <c r="D57" s="17"/>
      <c r="E57" s="17"/>
    </row>
    <row r="58" spans="1:5" x14ac:dyDescent="0.25">
      <c r="A58" s="55" t="s">
        <v>68</v>
      </c>
      <c r="B58" s="56">
        <f>SUM(B32:B57)</f>
        <v>432979.22228999995</v>
      </c>
      <c r="C58" s="56">
        <f>SUM(C32:C57)</f>
        <v>8517.3592700000008</v>
      </c>
      <c r="D58" s="56">
        <f>SUM(D32:D57)</f>
        <v>1617.5208600000001</v>
      </c>
      <c r="E58" s="56">
        <f>SUM(E32:E57)</f>
        <v>14996.01382</v>
      </c>
    </row>
  </sheetData>
  <mergeCells count="28">
    <mergeCell ref="A28:D28"/>
    <mergeCell ref="A30:A31"/>
    <mergeCell ref="B30:B31"/>
    <mergeCell ref="C30:E30"/>
    <mergeCell ref="A7:D7"/>
    <mergeCell ref="A8:D8"/>
    <mergeCell ref="A9:D9"/>
    <mergeCell ref="A10:D10"/>
    <mergeCell ref="A11:D11"/>
    <mergeCell ref="A12:D12"/>
    <mergeCell ref="A13:D13"/>
    <mergeCell ref="A14:D14"/>
    <mergeCell ref="A15:D15"/>
    <mergeCell ref="A18:D18"/>
    <mergeCell ref="A19:D19"/>
    <mergeCell ref="A20:D20"/>
    <mergeCell ref="A16:D16"/>
    <mergeCell ref="A17:D17"/>
    <mergeCell ref="A1:E1"/>
    <mergeCell ref="A2:E2"/>
    <mergeCell ref="A5:D5"/>
    <mergeCell ref="A21:D21"/>
    <mergeCell ref="A22:D22"/>
    <mergeCell ref="A23:D23"/>
    <mergeCell ref="A27:D27"/>
    <mergeCell ref="A24:D24"/>
    <mergeCell ref="A25:D25"/>
    <mergeCell ref="A26:D26"/>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view="pageBreakPreview" topLeftCell="A7" zoomScaleNormal="100" zoomScaleSheetLayoutView="100" workbookViewId="0">
      <selection activeCell="B17" sqref="B17"/>
    </sheetView>
  </sheetViews>
  <sheetFormatPr defaultRowHeight="15" x14ac:dyDescent="0.25"/>
  <cols>
    <col min="1" max="1" width="37" customWidth="1"/>
    <col min="2" max="2" width="13.140625" customWidth="1"/>
    <col min="3" max="3" width="13.7109375" customWidth="1"/>
    <col min="4" max="4" width="14.42578125" customWidth="1"/>
    <col min="5" max="5" width="13.85546875" customWidth="1"/>
    <col min="6" max="6" width="14.140625" customWidth="1"/>
    <col min="7" max="7" width="14.28515625" customWidth="1"/>
    <col min="8" max="8" width="15.140625" customWidth="1"/>
    <col min="9" max="9" width="14.140625" customWidth="1"/>
    <col min="10" max="10" width="13.7109375" customWidth="1"/>
    <col min="11" max="11" width="11" customWidth="1"/>
    <col min="12" max="12" width="13.140625" customWidth="1"/>
    <col min="13" max="13" width="14.140625" customWidth="1"/>
    <col min="14" max="14" width="14.28515625" customWidth="1"/>
    <col min="15" max="15" width="13.7109375" customWidth="1"/>
  </cols>
  <sheetData>
    <row r="1" spans="1:16" s="24" customFormat="1" ht="15.75" x14ac:dyDescent="0.25">
      <c r="A1" s="35" t="s">
        <v>41</v>
      </c>
      <c r="C1" s="25" t="s">
        <v>13</v>
      </c>
    </row>
    <row r="2" spans="1:16" x14ac:dyDescent="0.25">
      <c r="A2" s="31" t="str">
        <f>TEXT(EndData2,"[$-FC19]ДД.ММ.ГГГ")</f>
        <v>23.06.2016</v>
      </c>
      <c r="B2" s="31">
        <f>A2+1</f>
        <v>42545</v>
      </c>
      <c r="C2" s="36" t="str">
        <f>TEXT(B2,"[$-FC19]ДД.ММ.ГГГ")</f>
        <v>24.06.2016</v>
      </c>
      <c r="P2" s="22" t="s">
        <v>12</v>
      </c>
    </row>
    <row r="3" spans="1:16" s="23" customFormat="1" ht="51.75" customHeight="1" x14ac:dyDescent="0.25">
      <c r="A3" s="28" t="s">
        <v>15</v>
      </c>
      <c r="B3" s="34" t="s">
        <v>16</v>
      </c>
      <c r="C3" s="32" t="s">
        <v>17</v>
      </c>
      <c r="D3" s="32" t="s">
        <v>18</v>
      </c>
      <c r="E3" s="32" t="s">
        <v>19</v>
      </c>
      <c r="F3" s="32" t="s">
        <v>20</v>
      </c>
      <c r="G3" s="32" t="s">
        <v>21</v>
      </c>
      <c r="H3" s="32" t="s">
        <v>22</v>
      </c>
      <c r="I3" s="32" t="s">
        <v>23</v>
      </c>
      <c r="J3" s="32" t="s">
        <v>24</v>
      </c>
      <c r="K3" s="32" t="s">
        <v>25</v>
      </c>
      <c r="L3" s="32" t="s">
        <v>26</v>
      </c>
      <c r="M3" s="32" t="s">
        <v>27</v>
      </c>
      <c r="N3" s="32" t="s">
        <v>28</v>
      </c>
      <c r="O3" s="32" t="s">
        <v>29</v>
      </c>
      <c r="P3" s="19" t="s">
        <v>11</v>
      </c>
    </row>
    <row r="4" spans="1:16" ht="102.75" x14ac:dyDescent="0.25">
      <c r="A4" s="20" t="s">
        <v>31</v>
      </c>
      <c r="B4" s="33"/>
      <c r="C4" s="33">
        <v>615.37699999999995</v>
      </c>
      <c r="D4" s="33"/>
      <c r="E4" s="33"/>
      <c r="F4" s="33"/>
      <c r="G4" s="33"/>
      <c r="H4" s="33"/>
      <c r="I4" s="33"/>
      <c r="J4" s="33">
        <v>579.80597999999998</v>
      </c>
      <c r="K4" s="33"/>
      <c r="L4" s="33"/>
      <c r="M4" s="33"/>
      <c r="N4" s="33"/>
      <c r="O4" s="33"/>
      <c r="P4" s="21">
        <f>SUM(B4:O4)</f>
        <v>1195.18298</v>
      </c>
    </row>
    <row r="5" spans="1:16" ht="90" x14ac:dyDescent="0.25">
      <c r="A5" s="20" t="s">
        <v>32</v>
      </c>
      <c r="B5" s="33"/>
      <c r="C5" s="33">
        <v>72.263940000000005</v>
      </c>
      <c r="D5" s="33"/>
      <c r="E5" s="33"/>
      <c r="F5" s="33"/>
      <c r="G5" s="33"/>
      <c r="H5" s="33"/>
      <c r="I5" s="33"/>
      <c r="J5" s="33"/>
      <c r="K5" s="33"/>
      <c r="L5" s="33"/>
      <c r="M5" s="33"/>
      <c r="N5" s="33"/>
      <c r="O5" s="33"/>
      <c r="P5" s="21">
        <v>72.263940000000005</v>
      </c>
    </row>
    <row r="6" spans="1:16" ht="319.5" x14ac:dyDescent="0.25">
      <c r="A6" s="20" t="s">
        <v>33</v>
      </c>
      <c r="B6" s="33"/>
      <c r="C6" s="33"/>
      <c r="D6" s="33"/>
      <c r="E6" s="33"/>
      <c r="F6" s="33"/>
      <c r="G6" s="33"/>
      <c r="H6" s="33"/>
      <c r="I6" s="33"/>
      <c r="J6" s="33"/>
      <c r="K6" s="33">
        <v>342.3</v>
      </c>
      <c r="L6" s="33"/>
      <c r="M6" s="33"/>
      <c r="N6" s="33"/>
      <c r="O6" s="33"/>
      <c r="P6" s="21">
        <v>342.3</v>
      </c>
    </row>
    <row r="7" spans="1:16" ht="64.5" x14ac:dyDescent="0.25">
      <c r="A7" s="20" t="s">
        <v>34</v>
      </c>
      <c r="B7" s="33">
        <v>605.33564000000001</v>
      </c>
      <c r="C7" s="33"/>
      <c r="D7" s="33"/>
      <c r="E7" s="33"/>
      <c r="F7" s="33"/>
      <c r="G7" s="33"/>
      <c r="H7" s="33"/>
      <c r="I7" s="33"/>
      <c r="J7" s="33"/>
      <c r="K7" s="33"/>
      <c r="L7" s="33"/>
      <c r="M7" s="33"/>
      <c r="N7" s="33"/>
      <c r="O7" s="33"/>
      <c r="P7" s="21">
        <v>605.33564000000001</v>
      </c>
    </row>
    <row r="8" spans="1:16" ht="102.75" x14ac:dyDescent="0.25">
      <c r="A8" s="20" t="s">
        <v>35</v>
      </c>
      <c r="B8" s="33">
        <v>997.23018999999999</v>
      </c>
      <c r="C8" s="33"/>
      <c r="D8" s="33"/>
      <c r="E8" s="33"/>
      <c r="F8" s="33"/>
      <c r="G8" s="33"/>
      <c r="H8" s="33"/>
      <c r="I8" s="33"/>
      <c r="J8" s="33"/>
      <c r="K8" s="33"/>
      <c r="L8" s="33"/>
      <c r="M8" s="33"/>
      <c r="N8" s="33"/>
      <c r="O8" s="33"/>
      <c r="P8" s="21">
        <v>997.23018999999999</v>
      </c>
    </row>
    <row r="9" spans="1:16" ht="64.5" x14ac:dyDescent="0.25">
      <c r="A9" s="20" t="s">
        <v>36</v>
      </c>
      <c r="B9" s="33">
        <v>2410.3874999999998</v>
      </c>
      <c r="C9" s="33"/>
      <c r="D9" s="33"/>
      <c r="E9" s="33"/>
      <c r="F9" s="33"/>
      <c r="G9" s="33"/>
      <c r="H9" s="33"/>
      <c r="I9" s="33"/>
      <c r="J9" s="33"/>
      <c r="K9" s="33"/>
      <c r="L9" s="33"/>
      <c r="M9" s="33"/>
      <c r="N9" s="33"/>
      <c r="O9" s="33"/>
      <c r="P9" s="21">
        <v>2410.3874999999998</v>
      </c>
    </row>
    <row r="10" spans="1:16" ht="77.25" x14ac:dyDescent="0.25">
      <c r="A10" s="20" t="s">
        <v>37</v>
      </c>
      <c r="B10" s="33">
        <v>2560.8879200000001</v>
      </c>
      <c r="C10" s="33"/>
      <c r="D10" s="33"/>
      <c r="E10" s="33"/>
      <c r="F10" s="33"/>
      <c r="G10" s="33"/>
      <c r="H10" s="33"/>
      <c r="I10" s="33"/>
      <c r="J10" s="33"/>
      <c r="K10" s="33"/>
      <c r="L10" s="33"/>
      <c r="M10" s="33"/>
      <c r="N10" s="33"/>
      <c r="O10" s="33"/>
      <c r="P10" s="21">
        <v>2560.8879200000001</v>
      </c>
    </row>
    <row r="11" spans="1:16" ht="51.75" x14ac:dyDescent="0.25">
      <c r="A11" s="20" t="s">
        <v>38</v>
      </c>
      <c r="B11" s="33"/>
      <c r="C11" s="33"/>
      <c r="D11" s="33"/>
      <c r="E11" s="33"/>
      <c r="F11" s="33"/>
      <c r="G11" s="33"/>
      <c r="H11" s="33"/>
      <c r="I11" s="33">
        <v>95</v>
      </c>
      <c r="J11" s="33"/>
      <c r="K11" s="33"/>
      <c r="L11" s="33"/>
      <c r="M11" s="33"/>
      <c r="N11" s="33"/>
      <c r="O11" s="33"/>
      <c r="P11" s="21">
        <v>95</v>
      </c>
    </row>
    <row r="12" spans="1:16" ht="77.25" x14ac:dyDescent="0.25">
      <c r="A12" s="20" t="s">
        <v>39</v>
      </c>
      <c r="B12" s="33">
        <v>39984.413999999997</v>
      </c>
      <c r="C12" s="33"/>
      <c r="D12" s="33"/>
      <c r="E12" s="33"/>
      <c r="F12" s="33"/>
      <c r="G12" s="33"/>
      <c r="H12" s="33"/>
      <c r="I12" s="33"/>
      <c r="J12" s="33"/>
      <c r="K12" s="33"/>
      <c r="L12" s="33"/>
      <c r="M12" s="33"/>
      <c r="N12" s="33">
        <v>402</v>
      </c>
      <c r="O12" s="33"/>
      <c r="P12" s="21">
        <v>40386.413999999997</v>
      </c>
    </row>
    <row r="13" spans="1:16" x14ac:dyDescent="0.25">
      <c r="A13" s="20" t="s">
        <v>40</v>
      </c>
      <c r="B13" s="33">
        <f>SUM(B4:B12)</f>
        <v>46558.255249999995</v>
      </c>
      <c r="C13" s="33">
        <v>687.64094</v>
      </c>
      <c r="D13" s="33"/>
      <c r="E13" s="33"/>
      <c r="F13" s="33"/>
      <c r="G13" s="33"/>
      <c r="H13" s="33"/>
      <c r="I13" s="33">
        <v>95</v>
      </c>
      <c r="J13" s="33">
        <v>579.80597999999998</v>
      </c>
      <c r="K13" s="33">
        <v>342.3</v>
      </c>
      <c r="L13" s="33"/>
      <c r="M13" s="33"/>
      <c r="N13" s="33">
        <f>N12</f>
        <v>402</v>
      </c>
      <c r="O13" s="33"/>
      <c r="P13" s="21">
        <f>SUM(P4:P12)</f>
        <v>48665.002169999992</v>
      </c>
    </row>
    <row r="15" spans="1:16" x14ac:dyDescent="0.25">
      <c r="A15" s="30" t="s">
        <v>30</v>
      </c>
      <c r="B15" s="29">
        <f>P13+Учреждения!B58</f>
        <v>481644.22445999994</v>
      </c>
    </row>
    <row r="16" spans="1:16" ht="32.25" customHeight="1" x14ac:dyDescent="0.25">
      <c r="A16" s="30" t="str">
        <f>CONCATENATE("Остатки бюджетных средств на ",C2,"г.")</f>
        <v>Остатки бюджетных средств на 24.06.2016г.</v>
      </c>
      <c r="B16" s="29">
        <v>2470630.9</v>
      </c>
    </row>
  </sheetData>
  <pageMargins left="0.2" right="0.2" top="0.17" bottom="0.31" header="0.17" footer="0.17"/>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2016-06-27T02:15:12Z</dcterms:modified>
</cp:coreProperties>
</file>