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Учреждения!$22:$23</definedName>
    <definedName name="_xlnm.Print_Area" localSheetId="1">'Муниципальные районы'!$A$1:$P$17</definedName>
    <definedName name="_xlnm.Print_Area" localSheetId="0">Учреждения!$A$1:$E$56</definedName>
  </definedNames>
  <calcPr calcId="152511" refMode="R1C1"/>
</workbook>
</file>

<file path=xl/calcChain.xml><?xml version="1.0" encoding="utf-8"?>
<calcChain xmlns="http://schemas.openxmlformats.org/spreadsheetml/2006/main">
  <c r="C54" i="1" l="1"/>
  <c r="D54" i="1"/>
  <c r="E54" i="1"/>
  <c r="B54" i="1"/>
  <c r="B15" i="2" l="1"/>
  <c r="E20" i="1" s="1"/>
  <c r="E15" i="1"/>
  <c r="E14" i="1"/>
  <c r="E11" i="1"/>
  <c r="E10" i="1"/>
  <c r="E9" i="1" s="1"/>
  <c r="P13" i="2"/>
  <c r="C13" i="2"/>
  <c r="D13" i="2"/>
  <c r="E13" i="2"/>
  <c r="F13" i="2"/>
  <c r="G13" i="2"/>
  <c r="H13" i="2"/>
  <c r="I13" i="2"/>
  <c r="J13" i="2"/>
  <c r="K13" i="2"/>
  <c r="L13" i="2"/>
  <c r="M13" i="2"/>
  <c r="N13" i="2"/>
  <c r="O13" i="2"/>
  <c r="B13" i="2"/>
  <c r="E8" i="1" l="1"/>
  <c r="A2" i="2"/>
  <c r="B2" i="2" s="1"/>
  <c r="C2" i="2" s="1"/>
  <c r="A16" i="2" s="1"/>
  <c r="H1" i="1" l="1"/>
  <c r="A5" i="1" s="1"/>
  <c r="H2" i="1"/>
  <c r="G1" i="1"/>
  <c r="G2" i="1"/>
  <c r="A2" i="1" l="1"/>
</calcChain>
</file>

<file path=xl/sharedStrings.xml><?xml version="1.0" encoding="utf-8"?>
<sst xmlns="http://schemas.openxmlformats.org/spreadsheetml/2006/main" count="85" uniqueCount="84">
  <si>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</si>
  <si>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</si>
  <si>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</si>
  <si>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</si>
  <si>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</si>
  <si>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</si>
  <si>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</si>
  <si>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</si>
  <si>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</si>
  <si>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</si>
  <si>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</si>
  <si>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</si>
  <si>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</si>
  <si>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</si>
  <si>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</si>
  <si>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</si>
  <si>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</si>
  <si>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</si>
  <si>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</si>
  <si>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</si>
  <si>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</si>
  <si>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</si>
  <si>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</si>
  <si>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</si>
  <si>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</si>
  <si>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</si>
  <si>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</si>
  <si>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</si>
  <si>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</si>
  <si>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</si>
  <si>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</si>
  <si>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</si>
  <si>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</si>
  <si>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</si>
  <si>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</si>
  <si>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Иные межбюджетные трансферты на  поддержку экономического и социального развития коренных малочисленных народов Севера,Сибири и Дальнего Востока Российской Федерации</t>
  </si>
  <si>
    <t>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</si>
  <si>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</si>
  <si>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</si>
  <si>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</si>
  <si>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Всего:</t>
  </si>
  <si>
    <t>14.07.2016</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</si>
  <si>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</si>
  <si>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</si>
  <si>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</si>
  <si>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</si>
  <si>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</si>
  <si>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</si>
  <si>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</si>
  <si>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</si>
  <si>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</si>
  <si>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</si>
  <si>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</si>
  <si>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</si>
  <si>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</si>
  <si>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</si>
  <si>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</si>
  <si>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</si>
  <si>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</si>
  <si>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</si>
  <si>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</si>
  <si>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</si>
  <si>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</si>
  <si>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</si>
  <si>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</si>
  <si>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</si>
  <si>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</si>
  <si>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</si>
  <si>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</si>
  <si>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</si>
  <si>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</si>
  <si>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</si>
  <si>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</si>
  <si>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08.07.2016</t>
  </si>
  <si>
    <t>Единая субвенция бюджетам субъектов Российской Федерации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</si>
  <si>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</si>
  <si>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</si>
  <si>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</si>
  <si>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</si>
  <si>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</si>
  <si>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выравнивание бюджетной обеспеченности</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</si>
  <si>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B и C</t>
  </si>
  <si>
    <t>Субсидии бюджетам субъектов Российской Федерации на 1 килограмм реализованного и (или) отгруженного на собственную переработку молока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</si>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</sst>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6"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left" wrapText="1"/>
    </xf>
    <xf numFmtId="164" fontId="6" fillId="2" borderId="4" xfId="0" applyNumberFormat="1" applyFont="1" applyFill="1" applyBorder="1" applyAlignment="1">
      <alignment horizontal="right" vertical="center" wrapText="1"/>
    </xf>
    <xf numFmtId="0" fontId="7" fillId="0" borderId="0" xfId="0" applyFont="1"/>
    <xf numFmtId="0" fontId="8" fillId="0" borderId="0" xfId="0" applyFont="1"/>
    <xf numFmtId="0" fontId="10" fillId="0" borderId="0" xfId="0" applyFont="1"/>
    <xf numFmtId="0" fontId="11" fillId="2" borderId="0" xfId="0" applyFont="1" applyFill="1" applyBorder="1" applyAlignment="1"/>
    <xf numFmtId="0" fontId="12" fillId="0" borderId="0" xfId="0" applyNumberFormat="1" applyFont="1"/>
    <xf numFmtId="0" fontId="12" fillId="0" borderId="0" xfId="0" applyFont="1"/>
    <xf numFmtId="0" fontId="13" fillId="0" borderId="4" xfId="0" applyFont="1" applyBorder="1" applyAlignment="1">
      <alignment horizontal="center" vertical="center" wrapText="1"/>
    </xf>
    <xf numFmtId="164" fontId="14" fillId="0" borderId="4" xfId="0" applyNumberFormat="1" applyFont="1" applyBorder="1"/>
    <xf numFmtId="0" fontId="14" fillId="0" borderId="4" xfId="0" applyFont="1" applyBorder="1" applyAlignment="1">
      <alignment wrapText="1"/>
    </xf>
    <xf numFmtId="0" fontId="16" fillId="0" borderId="0" xfId="0" applyFont="1"/>
    <xf numFmtId="164" fontId="9"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9" fillId="2" borderId="4" xfId="0" applyNumberFormat="1" applyFont="1" applyFill="1" applyBorder="1" applyAlignment="1">
      <alignment horizontal="center" vertical="center" wrapText="1"/>
    </xf>
    <xf numFmtId="14" fontId="15" fillId="0" borderId="0" xfId="0" applyNumberFormat="1" applyFont="1"/>
    <xf numFmtId="0" fontId="17" fillId="2" borderId="0" xfId="0" applyFont="1" applyFill="1" applyBorder="1" applyAlignment="1"/>
    <xf numFmtId="0" fontId="0" fillId="0" borderId="0" xfId="0"/>
    <xf numFmtId="164" fontId="2" fillId="0" borderId="4" xfId="0" applyNumberFormat="1" applyFont="1" applyFill="1" applyBorder="1" applyAlignment="1">
      <alignment horizontal="right" wrapText="1"/>
    </xf>
    <xf numFmtId="164" fontId="3" fillId="2"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164" fontId="2" fillId="0" borderId="4" xfId="0" applyNumberFormat="1" applyFont="1" applyBorder="1" applyAlignment="1">
      <alignment horizontal="left" vertical="center" wrapText="1"/>
    </xf>
    <xf numFmtId="164" fontId="2" fillId="0" borderId="4" xfId="0" applyNumberFormat="1" applyFont="1" applyBorder="1" applyAlignment="1">
      <alignment horizontal="right" vertical="center" wrapText="1"/>
    </xf>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view="pageBreakPreview" topLeftCell="A18" zoomScaleNormal="100" zoomScaleSheetLayoutView="100" workbookViewId="0">
      <selection activeCell="B54" sqref="B54:E54"/>
    </sheetView>
  </sheetViews>
  <sheetFormatPr defaultRowHeight="15" x14ac:dyDescent="0.25"/>
  <cols>
    <col min="1" max="1" width="74.425781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7" t="s">
        <v>0</v>
      </c>
      <c r="B1" s="47"/>
      <c r="C1" s="47"/>
      <c r="D1" s="47"/>
      <c r="E1" s="47"/>
      <c r="F1" s="28" t="s">
        <v>73</v>
      </c>
      <c r="G1" s="29" t="str">
        <f>TEXT(F1,"[$-FC19]ДД ММММ")</f>
        <v>08 июля</v>
      </c>
      <c r="H1" s="29" t="str">
        <f>TEXT(F1,"[$-FC19]ДД.ММ.ГГГ \г")</f>
        <v>08.07.2016 г</v>
      </c>
    </row>
    <row r="2" spans="1:9" ht="15.75" x14ac:dyDescent="0.25">
      <c r="A2" s="47" t="str">
        <f>CONCATENATE("с ",G1," по ",G2,"ода")</f>
        <v>с 08 июля по 14 июля 2016 года</v>
      </c>
      <c r="B2" s="47"/>
      <c r="C2" s="47"/>
      <c r="D2" s="47"/>
      <c r="E2" s="47"/>
      <c r="F2" s="28" t="s">
        <v>41</v>
      </c>
      <c r="G2" s="29" t="str">
        <f>TEXT(F2,"[$-FC19]ДД ММММ ГГГ \г")</f>
        <v>14 июля 2016 г</v>
      </c>
      <c r="H2" s="29" t="str">
        <f>TEXT(F2,"[$-FC19]ДД.ММ.ГГГ \г")</f>
        <v>14.07.2016 г</v>
      </c>
      <c r="I2" s="20"/>
    </row>
    <row r="3" spans="1:9" x14ac:dyDescent="0.25">
      <c r="A3" s="1"/>
      <c r="B3" s="2"/>
      <c r="C3" s="2"/>
      <c r="D3" s="2"/>
      <c r="E3" s="3"/>
    </row>
    <row r="4" spans="1:9" x14ac:dyDescent="0.25">
      <c r="A4" s="4"/>
      <c r="B4" s="5"/>
      <c r="C4" s="5"/>
      <c r="D4" s="6"/>
      <c r="E4" s="7" t="s">
        <v>1</v>
      </c>
    </row>
    <row r="5" spans="1:9" x14ac:dyDescent="0.25">
      <c r="A5" s="48" t="str">
        <f>CONCATENATE("Остатки средств на ",H1,".")</f>
        <v>Остатки средств на 08.07.2016 г.</v>
      </c>
      <c r="B5" s="49"/>
      <c r="C5" s="49"/>
      <c r="D5" s="50"/>
      <c r="E5" s="40">
        <v>984441.5</v>
      </c>
      <c r="F5" s="20"/>
    </row>
    <row r="6" spans="1:9" x14ac:dyDescent="0.25">
      <c r="A6" s="9"/>
      <c r="B6" s="10"/>
      <c r="C6" s="10"/>
      <c r="D6" s="10"/>
      <c r="E6" s="11"/>
    </row>
    <row r="7" spans="1:9" x14ac:dyDescent="0.25">
      <c r="A7" s="57" t="s">
        <v>2</v>
      </c>
      <c r="B7" s="46"/>
      <c r="C7" s="46"/>
      <c r="D7" s="46"/>
      <c r="E7" s="12"/>
    </row>
    <row r="8" spans="1:9" x14ac:dyDescent="0.25">
      <c r="A8" s="52" t="s">
        <v>3</v>
      </c>
      <c r="B8" s="46"/>
      <c r="C8" s="46"/>
      <c r="D8" s="46"/>
      <c r="E8" s="8">
        <f>E20-E9</f>
        <v>400397.42673999956</v>
      </c>
    </row>
    <row r="9" spans="1:9" x14ac:dyDescent="0.25">
      <c r="A9" s="45" t="s">
        <v>4</v>
      </c>
      <c r="B9" s="46"/>
      <c r="C9" s="46"/>
      <c r="D9" s="46"/>
      <c r="E9" s="13">
        <f>SUM(E10:E19)</f>
        <v>2866020.5</v>
      </c>
    </row>
    <row r="10" spans="1:9" s="39" customFormat="1" x14ac:dyDescent="0.25">
      <c r="A10" s="45" t="s">
        <v>74</v>
      </c>
      <c r="B10" s="46"/>
      <c r="C10" s="46"/>
      <c r="D10" s="46"/>
      <c r="E10" s="42">
        <f>9.8+74+50+17.2</f>
        <v>151</v>
      </c>
    </row>
    <row r="11" spans="1:9" s="39" customFormat="1" ht="28.5" customHeight="1" x14ac:dyDescent="0.25">
      <c r="A11" s="45" t="s">
        <v>75</v>
      </c>
      <c r="B11" s="46"/>
      <c r="C11" s="46"/>
      <c r="D11" s="46"/>
      <c r="E11" s="42">
        <f>18578.2+40.5+1096.5+68.9</f>
        <v>19784.100000000002</v>
      </c>
    </row>
    <row r="12" spans="1:9" s="39" customFormat="1" ht="45" customHeight="1" x14ac:dyDescent="0.25">
      <c r="A12" s="45" t="s">
        <v>76</v>
      </c>
      <c r="B12" s="46"/>
      <c r="C12" s="46"/>
      <c r="D12" s="46"/>
      <c r="E12" s="42">
        <v>43.2</v>
      </c>
    </row>
    <row r="13" spans="1:9" s="39" customFormat="1" ht="26.25" customHeight="1" x14ac:dyDescent="0.25">
      <c r="A13" s="45" t="s">
        <v>77</v>
      </c>
      <c r="B13" s="46"/>
      <c r="C13" s="46"/>
      <c r="D13" s="46"/>
      <c r="E13" s="42">
        <v>1.1000000000000001</v>
      </c>
    </row>
    <row r="14" spans="1:9" s="39" customFormat="1" ht="31.5" customHeight="1" x14ac:dyDescent="0.25">
      <c r="A14" s="45" t="s">
        <v>78</v>
      </c>
      <c r="B14" s="46"/>
      <c r="C14" s="46"/>
      <c r="D14" s="46"/>
      <c r="E14" s="42">
        <f>549.9+660.4+355.6+352.9+668.7</f>
        <v>2587.5</v>
      </c>
    </row>
    <row r="15" spans="1:9" s="39" customFormat="1" ht="31.5" customHeight="1" x14ac:dyDescent="0.25">
      <c r="A15" s="45" t="s">
        <v>79</v>
      </c>
      <c r="B15" s="46"/>
      <c r="C15" s="46"/>
      <c r="D15" s="46"/>
      <c r="E15" s="42">
        <f>27.9+61.3+26.1+1099.1+241.8</f>
        <v>1456.1999999999998</v>
      </c>
    </row>
    <row r="16" spans="1:9" s="39" customFormat="1" ht="15.75" customHeight="1" x14ac:dyDescent="0.25">
      <c r="A16" s="45" t="s">
        <v>80</v>
      </c>
      <c r="B16" s="46"/>
      <c r="C16" s="46"/>
      <c r="D16" s="46"/>
      <c r="E16" s="42">
        <v>2839901</v>
      </c>
    </row>
    <row r="17" spans="1:5" s="39" customFormat="1" ht="30.75" customHeight="1" x14ac:dyDescent="0.25">
      <c r="A17" s="45" t="s">
        <v>81</v>
      </c>
      <c r="B17" s="46"/>
      <c r="C17" s="46"/>
      <c r="D17" s="46"/>
      <c r="E17" s="42">
        <v>786.4</v>
      </c>
    </row>
    <row r="18" spans="1:5" s="39" customFormat="1" ht="30.75" customHeight="1" x14ac:dyDescent="0.25">
      <c r="A18" s="45" t="s">
        <v>82</v>
      </c>
      <c r="B18" s="46"/>
      <c r="C18" s="46"/>
      <c r="D18" s="46"/>
      <c r="E18" s="42">
        <v>200</v>
      </c>
    </row>
    <row r="19" spans="1:5" s="39" customFormat="1" ht="69" customHeight="1" x14ac:dyDescent="0.25">
      <c r="A19" s="45" t="s">
        <v>83</v>
      </c>
      <c r="B19" s="46"/>
      <c r="C19" s="46"/>
      <c r="D19" s="46"/>
      <c r="E19" s="42">
        <v>1110</v>
      </c>
    </row>
    <row r="20" spans="1:5" x14ac:dyDescent="0.25">
      <c r="A20" s="51" t="s">
        <v>5</v>
      </c>
      <c r="B20" s="52"/>
      <c r="C20" s="52"/>
      <c r="D20" s="52"/>
      <c r="E20" s="12">
        <f>'Муниципальные районы'!B16-Учреждения!E5+'Муниципальные районы'!B15</f>
        <v>3266417.9267399996</v>
      </c>
    </row>
    <row r="21" spans="1:5" x14ac:dyDescent="0.25">
      <c r="A21" s="14"/>
      <c r="B21" s="15"/>
      <c r="C21" s="15"/>
      <c r="D21" s="6"/>
      <c r="E21" s="16"/>
    </row>
    <row r="22" spans="1:5" x14ac:dyDescent="0.25">
      <c r="A22" s="53" t="s">
        <v>14</v>
      </c>
      <c r="B22" s="55" t="s">
        <v>6</v>
      </c>
      <c r="C22" s="56" t="s">
        <v>7</v>
      </c>
      <c r="D22" s="56"/>
      <c r="E22" s="56"/>
    </row>
    <row r="23" spans="1:5" ht="90" x14ac:dyDescent="0.25">
      <c r="A23" s="54"/>
      <c r="B23" s="55"/>
      <c r="C23" s="17" t="s">
        <v>8</v>
      </c>
      <c r="D23" s="17" t="s">
        <v>9</v>
      </c>
      <c r="E23" s="17" t="s">
        <v>10</v>
      </c>
    </row>
    <row r="24" spans="1:5" x14ac:dyDescent="0.25">
      <c r="A24" s="18" t="s">
        <v>42</v>
      </c>
      <c r="B24" s="19">
        <v>4322.65373</v>
      </c>
      <c r="C24" s="19"/>
      <c r="D24" s="19"/>
      <c r="E24" s="19"/>
    </row>
    <row r="25" spans="1:5" x14ac:dyDescent="0.25">
      <c r="A25" s="18" t="s">
        <v>43</v>
      </c>
      <c r="B25" s="19">
        <v>105.601</v>
      </c>
      <c r="C25" s="19">
        <v>60</v>
      </c>
      <c r="D25" s="19"/>
      <c r="E25" s="19"/>
    </row>
    <row r="26" spans="1:5" x14ac:dyDescent="0.25">
      <c r="A26" s="18" t="s">
        <v>44</v>
      </c>
      <c r="B26" s="19">
        <v>4348.5640999999996</v>
      </c>
      <c r="C26" s="19">
        <v>372.96735000000001</v>
      </c>
      <c r="D26" s="19">
        <v>251.01274000000001</v>
      </c>
      <c r="E26" s="19"/>
    </row>
    <row r="27" spans="1:5" ht="30" x14ac:dyDescent="0.25">
      <c r="A27" s="18" t="s">
        <v>45</v>
      </c>
      <c r="B27" s="19">
        <v>18276.416010000001</v>
      </c>
      <c r="C27" s="19">
        <v>680</v>
      </c>
      <c r="D27" s="19">
        <v>478.41226999999998</v>
      </c>
      <c r="E27" s="19">
        <v>635.75149999999996</v>
      </c>
    </row>
    <row r="28" spans="1:5" x14ac:dyDescent="0.25">
      <c r="A28" s="18" t="s">
        <v>46</v>
      </c>
      <c r="B28" s="19">
        <v>1615.23506</v>
      </c>
      <c r="C28" s="19"/>
      <c r="D28" s="19"/>
      <c r="E28" s="19"/>
    </row>
    <row r="29" spans="1:5" ht="30" x14ac:dyDescent="0.25">
      <c r="A29" s="18" t="s">
        <v>47</v>
      </c>
      <c r="B29" s="19">
        <v>48682.40191</v>
      </c>
      <c r="C29" s="19"/>
      <c r="D29" s="19"/>
      <c r="E29" s="19">
        <v>12445.92</v>
      </c>
    </row>
    <row r="30" spans="1:5" x14ac:dyDescent="0.25">
      <c r="A30" s="18" t="s">
        <v>48</v>
      </c>
      <c r="B30" s="19">
        <v>100</v>
      </c>
      <c r="C30" s="19"/>
      <c r="D30" s="19"/>
      <c r="E30" s="19"/>
    </row>
    <row r="31" spans="1:5" x14ac:dyDescent="0.25">
      <c r="A31" s="18" t="s">
        <v>49</v>
      </c>
      <c r="B31" s="19">
        <v>53848.711139999999</v>
      </c>
      <c r="C31" s="19"/>
      <c r="D31" s="19"/>
      <c r="E31" s="19"/>
    </row>
    <row r="32" spans="1:5" x14ac:dyDescent="0.25">
      <c r="A32" s="18" t="s">
        <v>50</v>
      </c>
      <c r="B32" s="19">
        <v>6367.1588400000001</v>
      </c>
      <c r="C32" s="19">
        <v>2430</v>
      </c>
      <c r="D32" s="19">
        <v>46.855150000000002</v>
      </c>
      <c r="E32" s="19"/>
    </row>
    <row r="33" spans="1:5" x14ac:dyDescent="0.25">
      <c r="A33" s="18" t="s">
        <v>51</v>
      </c>
      <c r="B33" s="19">
        <v>293384.42843999999</v>
      </c>
      <c r="C33" s="19">
        <v>817.14581999999996</v>
      </c>
      <c r="D33" s="19">
        <v>0.15</v>
      </c>
      <c r="E33" s="19">
        <v>274325.78843000002</v>
      </c>
    </row>
    <row r="34" spans="1:5" x14ac:dyDescent="0.25">
      <c r="A34" s="18" t="s">
        <v>52</v>
      </c>
      <c r="B34" s="19">
        <v>152689.45400999999</v>
      </c>
      <c r="C34" s="19"/>
      <c r="D34" s="19"/>
      <c r="E34" s="19">
        <v>138298.54671</v>
      </c>
    </row>
    <row r="35" spans="1:5" ht="30" x14ac:dyDescent="0.25">
      <c r="A35" s="18" t="s">
        <v>53</v>
      </c>
      <c r="B35" s="19">
        <v>24344.678319999999</v>
      </c>
      <c r="C35" s="19">
        <v>17000</v>
      </c>
      <c r="D35" s="19"/>
      <c r="E35" s="19"/>
    </row>
    <row r="36" spans="1:5" x14ac:dyDescent="0.25">
      <c r="A36" s="18" t="s">
        <v>54</v>
      </c>
      <c r="B36" s="19">
        <v>2893.5668000000001</v>
      </c>
      <c r="C36" s="19"/>
      <c r="D36" s="19"/>
      <c r="E36" s="19"/>
    </row>
    <row r="37" spans="1:5" x14ac:dyDescent="0.25">
      <c r="A37" s="18" t="s">
        <v>55</v>
      </c>
      <c r="B37" s="19">
        <v>6631.8403500000004</v>
      </c>
      <c r="C37" s="19">
        <v>593.56124</v>
      </c>
      <c r="D37" s="19">
        <v>100</v>
      </c>
      <c r="E37" s="19"/>
    </row>
    <row r="38" spans="1:5" x14ac:dyDescent="0.25">
      <c r="A38" s="18" t="s">
        <v>56</v>
      </c>
      <c r="B38" s="19">
        <v>878.05682000000002</v>
      </c>
      <c r="C38" s="19">
        <v>553.25886000000003</v>
      </c>
      <c r="D38" s="19">
        <v>243.69076999999999</v>
      </c>
      <c r="E38" s="19"/>
    </row>
    <row r="39" spans="1:5" x14ac:dyDescent="0.25">
      <c r="A39" s="18" t="s">
        <v>57</v>
      </c>
      <c r="B39" s="19">
        <v>2055.5088900000001</v>
      </c>
      <c r="C39" s="19">
        <v>75</v>
      </c>
      <c r="D39" s="19">
        <v>300</v>
      </c>
      <c r="E39" s="19">
        <v>1515.28898</v>
      </c>
    </row>
    <row r="40" spans="1:5" x14ac:dyDescent="0.25">
      <c r="A40" s="18" t="s">
        <v>58</v>
      </c>
      <c r="B40" s="19">
        <v>117.23893</v>
      </c>
      <c r="C40" s="19"/>
      <c r="D40" s="19"/>
      <c r="E40" s="19"/>
    </row>
    <row r="41" spans="1:5" x14ac:dyDescent="0.25">
      <c r="A41" s="18" t="s">
        <v>59</v>
      </c>
      <c r="B41" s="19">
        <v>238086.51073000001</v>
      </c>
      <c r="C41" s="19">
        <v>2000</v>
      </c>
      <c r="D41" s="19">
        <v>160</v>
      </c>
      <c r="E41" s="19"/>
    </row>
    <row r="42" spans="1:5" x14ac:dyDescent="0.25">
      <c r="A42" s="18" t="s">
        <v>60</v>
      </c>
      <c r="B42" s="19">
        <v>114.861</v>
      </c>
      <c r="C42" s="19"/>
      <c r="D42" s="19"/>
      <c r="E42" s="19"/>
    </row>
    <row r="43" spans="1:5" x14ac:dyDescent="0.25">
      <c r="A43" s="18" t="s">
        <v>61</v>
      </c>
      <c r="B43" s="19">
        <v>1125</v>
      </c>
      <c r="C43" s="19">
        <v>700</v>
      </c>
      <c r="D43" s="19">
        <v>250</v>
      </c>
      <c r="E43" s="19"/>
    </row>
    <row r="44" spans="1:5" x14ac:dyDescent="0.25">
      <c r="A44" s="18" t="s">
        <v>62</v>
      </c>
      <c r="B44" s="19">
        <v>79.816689999999994</v>
      </c>
      <c r="C44" s="19">
        <v>24</v>
      </c>
      <c r="D44" s="19"/>
      <c r="E44" s="19">
        <v>11</v>
      </c>
    </row>
    <row r="45" spans="1:5" x14ac:dyDescent="0.25">
      <c r="A45" s="18" t="s">
        <v>63</v>
      </c>
      <c r="B45" s="19">
        <v>588442.77995</v>
      </c>
      <c r="C45" s="19">
        <v>3000</v>
      </c>
      <c r="D45" s="19"/>
      <c r="E45" s="19"/>
    </row>
    <row r="46" spans="1:5" ht="30" x14ac:dyDescent="0.25">
      <c r="A46" s="18" t="s">
        <v>64</v>
      </c>
      <c r="B46" s="19">
        <v>4.9980000000000002</v>
      </c>
      <c r="C46" s="19"/>
      <c r="D46" s="19"/>
      <c r="E46" s="19"/>
    </row>
    <row r="47" spans="1:5" x14ac:dyDescent="0.25">
      <c r="A47" s="18" t="s">
        <v>65</v>
      </c>
      <c r="B47" s="19">
        <v>35.4</v>
      </c>
      <c r="C47" s="19"/>
      <c r="D47" s="19"/>
      <c r="E47" s="19"/>
    </row>
    <row r="48" spans="1:5" x14ac:dyDescent="0.25">
      <c r="A48" s="18" t="s">
        <v>66</v>
      </c>
      <c r="B48" s="19">
        <v>87.63</v>
      </c>
      <c r="C48" s="19"/>
      <c r="D48" s="19"/>
      <c r="E48" s="19"/>
    </row>
    <row r="49" spans="1:5" x14ac:dyDescent="0.25">
      <c r="A49" s="18" t="s">
        <v>67</v>
      </c>
      <c r="B49" s="19">
        <v>6878.7</v>
      </c>
      <c r="C49" s="19"/>
      <c r="D49" s="19"/>
      <c r="E49" s="19"/>
    </row>
    <row r="50" spans="1:5" x14ac:dyDescent="0.25">
      <c r="A50" s="18" t="s">
        <v>68</v>
      </c>
      <c r="B50" s="19">
        <v>3798.5996</v>
      </c>
      <c r="C50" s="19">
        <v>3144.3788199999999</v>
      </c>
      <c r="D50" s="19">
        <v>219.965</v>
      </c>
      <c r="E50" s="19"/>
    </row>
    <row r="51" spans="1:5" x14ac:dyDescent="0.25">
      <c r="A51" s="18" t="s">
        <v>69</v>
      </c>
      <c r="B51" s="19">
        <v>2092.4</v>
      </c>
      <c r="C51" s="19">
        <v>1080</v>
      </c>
      <c r="D51" s="19">
        <v>300</v>
      </c>
      <c r="E51" s="19"/>
    </row>
    <row r="52" spans="1:5" x14ac:dyDescent="0.25">
      <c r="A52" s="18" t="s">
        <v>70</v>
      </c>
      <c r="B52" s="19">
        <v>160.14792</v>
      </c>
      <c r="C52" s="19"/>
      <c r="D52" s="19"/>
      <c r="E52" s="19"/>
    </row>
    <row r="53" spans="1:5" x14ac:dyDescent="0.25">
      <c r="A53" s="18" t="s">
        <v>71</v>
      </c>
      <c r="B53" s="19">
        <v>2759.5504000000001</v>
      </c>
      <c r="C53" s="19">
        <v>2000</v>
      </c>
      <c r="D53" s="19">
        <v>550</v>
      </c>
      <c r="E53" s="19"/>
    </row>
    <row r="54" spans="1:5" x14ac:dyDescent="0.25">
      <c r="A54" s="43" t="s">
        <v>72</v>
      </c>
      <c r="B54" s="44">
        <f>SUM(B24:B53)</f>
        <v>1464327.9086399998</v>
      </c>
      <c r="C54" s="44">
        <f t="shared" ref="C54:E54" si="0">SUM(C24:C53)</f>
        <v>34530.312089999999</v>
      </c>
      <c r="D54" s="44">
        <f t="shared" si="0"/>
        <v>2900.0859299999997</v>
      </c>
      <c r="E54" s="44">
        <f t="shared" si="0"/>
        <v>427232.29562000005</v>
      </c>
    </row>
  </sheetData>
  <mergeCells count="20">
    <mergeCell ref="A1:E1"/>
    <mergeCell ref="A2:E2"/>
    <mergeCell ref="A5:D5"/>
    <mergeCell ref="A20:D20"/>
    <mergeCell ref="A22:A23"/>
    <mergeCell ref="B22:B23"/>
    <mergeCell ref="C22:E22"/>
    <mergeCell ref="A7:D7"/>
    <mergeCell ref="A8:D8"/>
    <mergeCell ref="A9:D9"/>
    <mergeCell ref="A10:D10"/>
    <mergeCell ref="A11:D11"/>
    <mergeCell ref="A12:D12"/>
    <mergeCell ref="A13:D13"/>
    <mergeCell ref="A14:D14"/>
    <mergeCell ref="A15:D15"/>
    <mergeCell ref="A16:D16"/>
    <mergeCell ref="A19:D19"/>
    <mergeCell ref="A17:D17"/>
    <mergeCell ref="A18:D18"/>
  </mergeCells>
  <pageMargins left="0.70866141732283472" right="0.27559055118110237" top="0.19685039370078741" bottom="0.28999999999999998" header="0.19685039370078741" footer="0.19685039370078741"/>
  <pageSetup paperSize="9" scale="6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A10" zoomScaleNormal="100" zoomScaleSheetLayoutView="100" workbookViewId="0">
      <selection activeCell="B15" sqref="B15"/>
    </sheetView>
  </sheetViews>
  <sheetFormatPr defaultRowHeight="15" x14ac:dyDescent="0.25"/>
  <cols>
    <col min="1" max="1" width="31.85546875" customWidth="1"/>
    <col min="2" max="2" width="13.140625" customWidth="1"/>
    <col min="3" max="3" width="13.42578125" customWidth="1"/>
    <col min="4" max="4" width="14.42578125" customWidth="1"/>
    <col min="5" max="5" width="13.140625" customWidth="1"/>
    <col min="6" max="6" width="14" customWidth="1"/>
    <col min="7" max="9" width="13.5703125" customWidth="1"/>
    <col min="10" max="10" width="12.7109375" customWidth="1"/>
    <col min="11" max="11" width="11" customWidth="1"/>
    <col min="12" max="12" width="13.7109375" customWidth="1"/>
    <col min="13" max="13" width="14.140625" customWidth="1"/>
    <col min="14" max="14" width="11.140625" customWidth="1"/>
    <col min="15" max="15" width="14.28515625" customWidth="1"/>
  </cols>
  <sheetData>
    <row r="1" spans="1:16" s="26" customFormat="1" ht="15.75" x14ac:dyDescent="0.25">
      <c r="A1" s="37" t="s">
        <v>41</v>
      </c>
      <c r="C1" s="27" t="s">
        <v>13</v>
      </c>
    </row>
    <row r="2" spans="1:16" x14ac:dyDescent="0.25">
      <c r="A2" s="33" t="str">
        <f>TEXT(EndData2,"[$-FC19]ДД.ММ.ГГГ")</f>
        <v>14.07.2016</v>
      </c>
      <c r="B2" s="33">
        <f>A2+1</f>
        <v>42566</v>
      </c>
      <c r="C2" s="38" t="str">
        <f>TEXT(B2,"[$-FC19]ДД.ММ.ГГГ")</f>
        <v>15.07.2016</v>
      </c>
      <c r="P2" s="24" t="s">
        <v>12</v>
      </c>
    </row>
    <row r="3" spans="1:16" s="25" customFormat="1" ht="51.75" customHeight="1" x14ac:dyDescent="0.25">
      <c r="A3" s="30" t="s">
        <v>15</v>
      </c>
      <c r="B3" s="36" t="s">
        <v>16</v>
      </c>
      <c r="C3" s="34" t="s">
        <v>17</v>
      </c>
      <c r="D3" s="34" t="s">
        <v>18</v>
      </c>
      <c r="E3" s="34" t="s">
        <v>19</v>
      </c>
      <c r="F3" s="34" t="s">
        <v>20</v>
      </c>
      <c r="G3" s="34" t="s">
        <v>21</v>
      </c>
      <c r="H3" s="34" t="s">
        <v>22</v>
      </c>
      <c r="I3" s="34" t="s">
        <v>23</v>
      </c>
      <c r="J3" s="34" t="s">
        <v>24</v>
      </c>
      <c r="K3" s="34" t="s">
        <v>25</v>
      </c>
      <c r="L3" s="34" t="s">
        <v>26</v>
      </c>
      <c r="M3" s="34" t="s">
        <v>27</v>
      </c>
      <c r="N3" s="34" t="s">
        <v>28</v>
      </c>
      <c r="O3" s="34" t="s">
        <v>29</v>
      </c>
      <c r="P3" s="21" t="s">
        <v>11</v>
      </c>
    </row>
    <row r="4" spans="1:16" ht="77.25" x14ac:dyDescent="0.25">
      <c r="A4" s="22" t="s">
        <v>31</v>
      </c>
      <c r="B4" s="35">
        <v>717.26099999999997</v>
      </c>
      <c r="C4" s="35"/>
      <c r="D4" s="35"/>
      <c r="E4" s="35"/>
      <c r="F4" s="35"/>
      <c r="G4" s="35"/>
      <c r="H4" s="35"/>
      <c r="I4" s="35"/>
      <c r="J4" s="35"/>
      <c r="K4" s="35"/>
      <c r="L4" s="35"/>
      <c r="M4" s="35"/>
      <c r="N4" s="35"/>
      <c r="O4" s="35"/>
      <c r="P4" s="23">
        <v>717.26099999999997</v>
      </c>
    </row>
    <row r="5" spans="1:16" ht="102.75" x14ac:dyDescent="0.25">
      <c r="A5" s="22" t="s">
        <v>32</v>
      </c>
      <c r="B5" s="35">
        <v>14350.768190000001</v>
      </c>
      <c r="C5" s="35">
        <v>1375.521</v>
      </c>
      <c r="D5" s="35"/>
      <c r="E5" s="35"/>
      <c r="F5" s="35"/>
      <c r="G5" s="35"/>
      <c r="H5" s="35"/>
      <c r="I5" s="35"/>
      <c r="J5" s="35"/>
      <c r="K5" s="35"/>
      <c r="L5" s="35">
        <v>180.5</v>
      </c>
      <c r="M5" s="35"/>
      <c r="N5" s="35">
        <v>215.64</v>
      </c>
      <c r="O5" s="35"/>
      <c r="P5" s="23">
        <v>16122.429190000001</v>
      </c>
    </row>
    <row r="6" spans="1:16" ht="77.25" x14ac:dyDescent="0.25">
      <c r="A6" s="22" t="s">
        <v>33</v>
      </c>
      <c r="B6" s="35">
        <v>7418.8768300000002</v>
      </c>
      <c r="C6" s="35">
        <v>276.54500000000002</v>
      </c>
      <c r="D6" s="35"/>
      <c r="E6" s="35"/>
      <c r="F6" s="35"/>
      <c r="G6" s="35"/>
      <c r="H6" s="35"/>
      <c r="I6" s="35"/>
      <c r="J6" s="35"/>
      <c r="K6" s="35">
        <v>5689.2310799999996</v>
      </c>
      <c r="L6" s="35"/>
      <c r="M6" s="35"/>
      <c r="N6" s="35">
        <v>19646</v>
      </c>
      <c r="O6" s="35"/>
      <c r="P6" s="23">
        <v>33030.652909999997</v>
      </c>
    </row>
    <row r="7" spans="1:16" ht="153.75" x14ac:dyDescent="0.25">
      <c r="A7" s="22" t="s">
        <v>34</v>
      </c>
      <c r="B7" s="35"/>
      <c r="C7" s="35">
        <v>14.98</v>
      </c>
      <c r="D7" s="35"/>
      <c r="E7" s="35"/>
      <c r="F7" s="35"/>
      <c r="G7" s="35"/>
      <c r="H7" s="35"/>
      <c r="I7" s="35"/>
      <c r="J7" s="35"/>
      <c r="K7" s="35"/>
      <c r="L7" s="35"/>
      <c r="M7" s="35"/>
      <c r="N7" s="35"/>
      <c r="O7" s="35"/>
      <c r="P7" s="23">
        <v>14.98</v>
      </c>
    </row>
    <row r="8" spans="1:16" ht="77.25" x14ac:dyDescent="0.25">
      <c r="A8" s="22" t="s">
        <v>35</v>
      </c>
      <c r="B8" s="35"/>
      <c r="C8" s="35"/>
      <c r="D8" s="35"/>
      <c r="E8" s="35"/>
      <c r="F8" s="35">
        <v>31.068999999999999</v>
      </c>
      <c r="G8" s="35"/>
      <c r="H8" s="35"/>
      <c r="I8" s="35"/>
      <c r="J8" s="35"/>
      <c r="K8" s="35"/>
      <c r="L8" s="35"/>
      <c r="M8" s="35"/>
      <c r="N8" s="35"/>
      <c r="O8" s="35"/>
      <c r="P8" s="23">
        <v>31.068999999999999</v>
      </c>
    </row>
    <row r="9" spans="1:16" ht="77.25" x14ac:dyDescent="0.25">
      <c r="A9" s="22" t="s">
        <v>36</v>
      </c>
      <c r="B9" s="35"/>
      <c r="C9" s="35">
        <v>1144.94</v>
      </c>
      <c r="D9" s="35"/>
      <c r="E9" s="35"/>
      <c r="F9" s="35"/>
      <c r="G9" s="35"/>
      <c r="H9" s="35"/>
      <c r="I9" s="35"/>
      <c r="J9" s="35"/>
      <c r="K9" s="35"/>
      <c r="L9" s="35"/>
      <c r="M9" s="35"/>
      <c r="N9" s="35"/>
      <c r="O9" s="35"/>
      <c r="P9" s="23">
        <v>1144.94</v>
      </c>
    </row>
    <row r="10" spans="1:16" ht="77.25" x14ac:dyDescent="0.25">
      <c r="A10" s="22" t="s">
        <v>37</v>
      </c>
      <c r="B10" s="35"/>
      <c r="C10" s="35"/>
      <c r="D10" s="35"/>
      <c r="E10" s="35"/>
      <c r="F10" s="35"/>
      <c r="G10" s="35"/>
      <c r="H10" s="35"/>
      <c r="I10" s="35"/>
      <c r="J10" s="35"/>
      <c r="K10" s="35"/>
      <c r="L10" s="35"/>
      <c r="M10" s="35"/>
      <c r="N10" s="35">
        <v>98.686000000000007</v>
      </c>
      <c r="O10" s="35"/>
      <c r="P10" s="23">
        <v>98.686000000000007</v>
      </c>
    </row>
    <row r="11" spans="1:16" ht="64.5" x14ac:dyDescent="0.25">
      <c r="A11" s="22" t="s">
        <v>38</v>
      </c>
      <c r="B11" s="35"/>
      <c r="C11" s="35"/>
      <c r="D11" s="35"/>
      <c r="E11" s="35"/>
      <c r="F11" s="35"/>
      <c r="G11" s="35"/>
      <c r="H11" s="35"/>
      <c r="I11" s="35"/>
      <c r="J11" s="35">
        <v>42821</v>
      </c>
      <c r="K11" s="35"/>
      <c r="L11" s="35"/>
      <c r="M11" s="35"/>
      <c r="N11" s="35"/>
      <c r="O11" s="35"/>
      <c r="P11" s="23">
        <v>42821</v>
      </c>
    </row>
    <row r="12" spans="1:16" ht="39" x14ac:dyDescent="0.25">
      <c r="A12" s="22" t="s">
        <v>39</v>
      </c>
      <c r="B12" s="35"/>
      <c r="C12" s="35">
        <v>1320.95</v>
      </c>
      <c r="D12" s="35">
        <v>304.85000000000002</v>
      </c>
      <c r="E12" s="35">
        <v>440.35</v>
      </c>
      <c r="F12" s="35">
        <v>135.5</v>
      </c>
      <c r="G12" s="35">
        <v>67.75</v>
      </c>
      <c r="H12" s="35">
        <v>237.1</v>
      </c>
      <c r="I12" s="35">
        <v>77.650000000000006</v>
      </c>
      <c r="J12" s="35"/>
      <c r="K12" s="35">
        <v>180.65</v>
      </c>
      <c r="L12" s="35">
        <v>436.2</v>
      </c>
      <c r="M12" s="35">
        <v>313.5</v>
      </c>
      <c r="N12" s="35">
        <v>436.2</v>
      </c>
      <c r="O12" s="35">
        <v>313.5</v>
      </c>
      <c r="P12" s="23">
        <v>4264.2</v>
      </c>
    </row>
    <row r="13" spans="1:16" x14ac:dyDescent="0.25">
      <c r="A13" s="22" t="s">
        <v>40</v>
      </c>
      <c r="B13" s="35">
        <f>SUM(B4:B12)</f>
        <v>22486.906020000002</v>
      </c>
      <c r="C13" s="41">
        <f t="shared" ref="C13:O13" si="0">SUM(C4:C12)</f>
        <v>4132.9359999999997</v>
      </c>
      <c r="D13" s="41">
        <f t="shared" si="0"/>
        <v>304.85000000000002</v>
      </c>
      <c r="E13" s="41">
        <f t="shared" si="0"/>
        <v>440.35</v>
      </c>
      <c r="F13" s="41">
        <f t="shared" si="0"/>
        <v>166.56899999999999</v>
      </c>
      <c r="G13" s="41">
        <f t="shared" si="0"/>
        <v>67.75</v>
      </c>
      <c r="H13" s="41">
        <f t="shared" si="0"/>
        <v>237.1</v>
      </c>
      <c r="I13" s="41">
        <f t="shared" si="0"/>
        <v>77.650000000000006</v>
      </c>
      <c r="J13" s="41">
        <f t="shared" si="0"/>
        <v>42821</v>
      </c>
      <c r="K13" s="41">
        <f t="shared" si="0"/>
        <v>5869.8810799999992</v>
      </c>
      <c r="L13" s="41">
        <f t="shared" si="0"/>
        <v>616.70000000000005</v>
      </c>
      <c r="M13" s="41">
        <f t="shared" si="0"/>
        <v>313.5</v>
      </c>
      <c r="N13" s="41">
        <f t="shared" si="0"/>
        <v>20396.526000000002</v>
      </c>
      <c r="O13" s="41">
        <f t="shared" si="0"/>
        <v>313.5</v>
      </c>
      <c r="P13" s="23">
        <f>SUM(P4:P12)</f>
        <v>98245.218100000013</v>
      </c>
    </row>
    <row r="15" spans="1:16" x14ac:dyDescent="0.25">
      <c r="A15" s="32" t="s">
        <v>30</v>
      </c>
      <c r="B15" s="31">
        <f>P13+Учреждения!B54</f>
        <v>1562573.1267399997</v>
      </c>
    </row>
    <row r="16" spans="1:16" ht="32.25" customHeight="1" x14ac:dyDescent="0.25">
      <c r="A16" s="32" t="str">
        <f>CONCATENATE("Остатки бюджетных средств на ",C2,"г.")</f>
        <v>Остатки бюджетных средств на 15.07.2016г.</v>
      </c>
      <c r="B16" s="31">
        <v>2688286.3</v>
      </c>
    </row>
  </sheetData>
  <pageMargins left="0.19685039370078741" right="0.19685039370078741" top="0.23622047244094491" bottom="0.24" header="0.19685039370078741" footer="0.15748031496062992"/>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2016-07-19T03:10:04Z</dcterms:modified>
</cp:coreProperties>
</file>