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Учреждения!$25:$26</definedName>
    <definedName name="_xlnm.Print_Area" localSheetId="1">'Муниципальные районы'!$A$1:$P$35</definedName>
    <definedName name="_xlnm.Print_Area" localSheetId="0">Учреждения!$A$1:$E$64</definedName>
  </definedNames>
  <calcPr calcId="152511" refMode="R1C1"/>
</workbook>
</file>

<file path=xl/calcChain.xml><?xml version="1.0" encoding="utf-8"?>
<calcChain xmlns="http://schemas.openxmlformats.org/spreadsheetml/2006/main">
  <c r="B33" i="2" l="1"/>
  <c r="E23" i="1"/>
  <c r="E8" i="1" s="1"/>
  <c r="E9" i="1"/>
  <c r="E17" i="1"/>
  <c r="E22" i="1"/>
  <c r="E16" i="1"/>
  <c r="E11" i="1"/>
  <c r="E21" i="1"/>
  <c r="E19" i="1"/>
  <c r="E20" i="1"/>
  <c r="E18" i="1"/>
  <c r="E15" i="1"/>
  <c r="E14" i="1"/>
  <c r="E13" i="1"/>
  <c r="E12" i="1"/>
  <c r="E10" i="1"/>
  <c r="A2" i="2" l="1"/>
  <c r="B2" i="2" s="1"/>
  <c r="C2" i="2" s="1"/>
  <c r="A34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<sst xmlns="http://schemas.openxmlformats.org/spreadsheetml/2006/main" count="111" uniqueCount="110">
  <si>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</si>
  <si>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</si>
  <si>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</si>
  <si>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</si>
  <si>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</si>
  <si>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</si>
  <si>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</si>
  <si>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</si>
  <si>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</si>
  <si>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</si>
  <si>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</si>
  <si>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</si>
  <si>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</si>
  <si>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</si>
  <si>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</si>
  <si>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</si>
  <si>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</si>
  <si>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</si>
  <si>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</si>
  <si>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</si>
  <si>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</si>
  <si>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</si>
  <si>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</si>
  <si>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</si>
  <si>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</si>
  <si>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</si>
  <si>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</si>
  <si>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</si>
  <si>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</si>
  <si>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</si>
  <si>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</si>
  <si>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</si>
  <si>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</si>
  <si>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</si>
  <si>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</si>
  <si>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</si>
  <si>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</si>
  <si>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</si>
  <si>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</si>
  <si>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</si>
  <si>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</si>
  <si>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</si>
  <si>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</si>
  <si>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</si>
  <si>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</si>
  <si>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</si>
  <si>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</si>
  <si>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</si>
  <si>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</si>
  <si>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</si>
  <si>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</si>
  <si>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</si>
  <si>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</si>
  <si>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</si>
  <si>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</si>
  <si>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Проведение Всероссийской сельскохозяйственной переписи в 2016 году</t>
  </si>
  <si>
    <t>Мероприятия государственной программы Российской Федерации "Доступная среда" на 2011-2020 годы (софинансирование за счет средств краевого бюджета)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</si>
  <si>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(софинансирование за счет средств краевого бюджета)</t>
  </si>
  <si>
    <t>Всего:</t>
  </si>
  <si>
    <t>04.08.2016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</si>
  <si>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</si>
  <si>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</si>
  <si>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</si>
  <si>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</si>
  <si>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</si>
  <si>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</si>
  <si>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</si>
  <si>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</si>
  <si>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</si>
  <si>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</si>
  <si>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</si>
  <si>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</si>
  <si>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</si>
  <si>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</si>
  <si>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</si>
  <si>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</si>
  <si>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</si>
  <si>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</si>
  <si>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</si>
  <si>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</si>
  <si>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</si>
  <si>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</si>
  <si>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</si>
  <si>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</si>
  <si>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</si>
  <si>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</si>
  <si>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</si>
  <si>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</si>
  <si>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</si>
  <si>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</si>
  <si>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</si>
  <si>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</si>
  <si>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</si>
  <si>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</si>
  <si>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</si>
  <si>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ИТОГО</t>
  </si>
  <si>
    <t>29.07.2016</t>
  </si>
  <si>
    <t>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</si>
  <si>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>Единая субвенция бюджетам субъектов Российской Федерации</t>
  </si>
  <si>
    <t>Субсидии на реализацию мероприятий по содействию создания в субъектах Российской Федерации новых мест в общеобразовательных организациях</t>
  </si>
  <si>
    <t xml:space="preserve">Субсидии бюджетам на реализацию мероприятий государственной программы Российской Федерации "Доступная среда" на 2011 - 2020 годы </t>
  </si>
  <si>
    <t>Субвенции бюджетам субъектов Российской Федерации на оплату жилищно-коммунальных услуг отдельным категориям граждан</t>
  </si>
  <si>
    <t>Межбюджетные трансферты, передаваемые бюджетам субъектов Российской Федерации на выплату региональной доплаты к пенсии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</si>
  <si>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</si>
  <si>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</si>
  <si>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</si>
  <si>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Субвенции бюджетам субъектов Российской Федерации на проведение Всероссийской сельскохозяйственной переписи в 2016 году</t>
  </si>
  <si>
    <t>Межбюджетные трансферты, передаваемые бюджетам субъектов Российской Федерации на единовременные компенсационные выплаты медицинским работникам</t>
  </si>
  <si>
    <t>Дотации бюджетам субъектов Российской Федерации на выравнивание бюджетной обеспеченности</t>
  </si>
  <si>
    <t xml:space="preserve">Межбюджетные трансферты, передаваемые бюджетам субъектов Российской Федерации на реализацию мероприятий региональных программ в сфере дорожного хозяйства в сфере дорожного хозяйства по решениям Правительства Российской Федерации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</si>
</sst>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view="pageBreakPreview" topLeftCell="A13" zoomScaleNormal="100" zoomScaleSheetLayoutView="100" workbookViewId="0">
      <selection activeCell="E6" sqref="E6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96</v>
      </c>
      <c r="G1" s="32" t="str">
        <f>TEXT(F1,"[$-FC19]ДД ММММ")</f>
        <v>29 июля</v>
      </c>
      <c r="H1" s="32" t="str">
        <f>TEXT(F1,"[$-FC19]ДД.ММ.ГГГ \г")</f>
        <v>29.07.2016 г</v>
      </c>
    </row>
    <row r="2" spans="1:9" ht="15.6" x14ac:dyDescent="0.3">
      <c r="A2" s="45" t="str">
        <f>CONCATENATE("с ",G1," по ",G2,"ода")</f>
        <v>с 29 июля по 04 августа 2016 года</v>
      </c>
      <c r="B2" s="45"/>
      <c r="C2" s="45"/>
      <c r="D2" s="45"/>
      <c r="E2" s="45"/>
      <c r="F2" s="31" t="s">
        <v>59</v>
      </c>
      <c r="G2" s="32" t="str">
        <f>TEXT(F2,"[$-FC19]ДД ММММ ГГГ \г")</f>
        <v>04 августа 2016 г</v>
      </c>
      <c r="H2" s="32" t="str">
        <f>TEXT(F2,"[$-FC19]ДД.ММ.ГГГ \г")</f>
        <v>04.08.2016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29.07.2016 г.</v>
      </c>
      <c r="B5" s="47"/>
      <c r="C5" s="47"/>
      <c r="D5" s="48"/>
      <c r="E5" s="8">
        <v>2776156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E23-E9</f>
        <v>263297.58858999982</v>
      </c>
    </row>
    <row r="9" spans="1:9" x14ac:dyDescent="0.3">
      <c r="A9" s="57" t="s">
        <v>4</v>
      </c>
      <c r="B9" s="56"/>
      <c r="C9" s="56"/>
      <c r="D9" s="56"/>
      <c r="E9" s="14">
        <f>SUM(E10:E22)</f>
        <v>2903022.1999999997</v>
      </c>
    </row>
    <row r="10" spans="1:9" ht="29.4" customHeight="1" x14ac:dyDescent="0.3">
      <c r="A10" s="57" t="s">
        <v>97</v>
      </c>
      <c r="B10" s="56"/>
      <c r="C10" s="56"/>
      <c r="D10" s="56"/>
      <c r="E10" s="14">
        <f>43.8</f>
        <v>43.8</v>
      </c>
    </row>
    <row r="11" spans="1:9" x14ac:dyDescent="0.3">
      <c r="A11" s="57" t="s">
        <v>98</v>
      </c>
      <c r="B11" s="56"/>
      <c r="C11" s="56"/>
      <c r="D11" s="56"/>
      <c r="E11" s="14">
        <f>2411.5+123.7+28.9+372.9+100.9</f>
        <v>3037.9</v>
      </c>
    </row>
    <row r="12" spans="1:9" ht="32.4" customHeight="1" x14ac:dyDescent="0.3">
      <c r="A12" s="57" t="s">
        <v>99</v>
      </c>
      <c r="B12" s="56"/>
      <c r="C12" s="56"/>
      <c r="D12" s="56"/>
      <c r="E12" s="14">
        <f>13700.4</f>
        <v>13700.4</v>
      </c>
    </row>
    <row r="13" spans="1:9" ht="31.2" customHeight="1" x14ac:dyDescent="0.3">
      <c r="A13" s="57" t="s">
        <v>100</v>
      </c>
      <c r="B13" s="56"/>
      <c r="C13" s="56"/>
      <c r="D13" s="56"/>
      <c r="E13" s="14">
        <f>5193.5</f>
        <v>5193.5</v>
      </c>
    </row>
    <row r="14" spans="1:9" ht="27" customHeight="1" x14ac:dyDescent="0.3">
      <c r="A14" s="57" t="s">
        <v>101</v>
      </c>
      <c r="B14" s="56"/>
      <c r="C14" s="56"/>
      <c r="D14" s="56"/>
      <c r="E14" s="14">
        <f>5588.6</f>
        <v>5588.6</v>
      </c>
    </row>
    <row r="15" spans="1:9" ht="31.2" customHeight="1" x14ac:dyDescent="0.3">
      <c r="A15" s="57" t="s">
        <v>102</v>
      </c>
      <c r="B15" s="56"/>
      <c r="C15" s="56"/>
      <c r="D15" s="56"/>
      <c r="E15" s="14">
        <f>2964.3</f>
        <v>2964.3</v>
      </c>
    </row>
    <row r="16" spans="1:9" ht="28.8" customHeight="1" x14ac:dyDescent="0.3">
      <c r="A16" s="57" t="s">
        <v>103</v>
      </c>
      <c r="B16" s="56"/>
      <c r="C16" s="56"/>
      <c r="D16" s="56"/>
      <c r="E16" s="14">
        <f>624.4+224.3+85.2+211+741.1</f>
        <v>1886</v>
      </c>
    </row>
    <row r="17" spans="1:5" ht="30" customHeight="1" x14ac:dyDescent="0.3">
      <c r="A17" s="57" t="s">
        <v>104</v>
      </c>
      <c r="B17" s="56"/>
      <c r="C17" s="56"/>
      <c r="D17" s="56"/>
      <c r="E17" s="14">
        <f>3672.8+5.7+1104+3544.7</f>
        <v>8327.2000000000007</v>
      </c>
    </row>
    <row r="18" spans="1:5" ht="33.6" customHeight="1" x14ac:dyDescent="0.3">
      <c r="A18" s="57" t="s">
        <v>105</v>
      </c>
      <c r="B18" s="56"/>
      <c r="C18" s="56"/>
      <c r="D18" s="56"/>
      <c r="E18" s="14">
        <f>6978.4</f>
        <v>6978.4</v>
      </c>
    </row>
    <row r="19" spans="1:5" ht="30" customHeight="1" x14ac:dyDescent="0.3">
      <c r="A19" s="57" t="s">
        <v>106</v>
      </c>
      <c r="B19" s="56"/>
      <c r="C19" s="56"/>
      <c r="D19" s="56"/>
      <c r="E19" s="14">
        <f>899.1+1252.6</f>
        <v>2151.6999999999998</v>
      </c>
    </row>
    <row r="20" spans="1:5" ht="27" customHeight="1" x14ac:dyDescent="0.3">
      <c r="A20" s="57" t="s">
        <v>107</v>
      </c>
      <c r="B20" s="56"/>
      <c r="C20" s="56"/>
      <c r="D20" s="56"/>
      <c r="E20" s="14">
        <f>1800</f>
        <v>1800</v>
      </c>
    </row>
    <row r="21" spans="1:5" x14ac:dyDescent="0.3">
      <c r="A21" s="57" t="s">
        <v>108</v>
      </c>
      <c r="B21" s="56"/>
      <c r="C21" s="56"/>
      <c r="D21" s="56"/>
      <c r="E21" s="14">
        <f>2839901</f>
        <v>2839901</v>
      </c>
    </row>
    <row r="22" spans="1:5" ht="41.4" customHeight="1" x14ac:dyDescent="0.3">
      <c r="A22" s="57" t="s">
        <v>109</v>
      </c>
      <c r="B22" s="56"/>
      <c r="C22" s="56"/>
      <c r="D22" s="56"/>
      <c r="E22" s="14">
        <f>11449.4</f>
        <v>11449.4</v>
      </c>
    </row>
    <row r="23" spans="1:5" x14ac:dyDescent="0.3">
      <c r="A23" s="49" t="s">
        <v>5</v>
      </c>
      <c r="B23" s="50"/>
      <c r="C23" s="50"/>
      <c r="D23" s="50"/>
      <c r="E23" s="13">
        <f>'Муниципальные районы'!B34-Учреждения!E5+'Муниципальные районы'!B33</f>
        <v>3166319.7885899995</v>
      </c>
    </row>
    <row r="24" spans="1:5" x14ac:dyDescent="0.3">
      <c r="A24" s="15"/>
      <c r="B24" s="16"/>
      <c r="C24" s="16"/>
      <c r="D24" s="6"/>
      <c r="E24" s="17"/>
    </row>
    <row r="25" spans="1:5" x14ac:dyDescent="0.3">
      <c r="A25" s="51" t="s">
        <v>14</v>
      </c>
      <c r="B25" s="53" t="s">
        <v>6</v>
      </c>
      <c r="C25" s="54" t="s">
        <v>7</v>
      </c>
      <c r="D25" s="54"/>
      <c r="E25" s="54"/>
    </row>
    <row r="26" spans="1:5" ht="82.8" x14ac:dyDescent="0.3">
      <c r="A26" s="52"/>
      <c r="B26" s="53"/>
      <c r="C26" s="18" t="s">
        <v>8</v>
      </c>
      <c r="D26" s="18" t="s">
        <v>9</v>
      </c>
      <c r="E26" s="18" t="s">
        <v>10</v>
      </c>
    </row>
    <row r="27" spans="1:5" x14ac:dyDescent="0.3">
      <c r="A27" s="21" t="s">
        <v>60</v>
      </c>
      <c r="B27" s="19">
        <v>11826.2426</v>
      </c>
      <c r="C27" s="19">
        <v>9323.4292100000002</v>
      </c>
      <c r="D27" s="19">
        <v>2162.2206900000001</v>
      </c>
      <c r="E27" s="19"/>
    </row>
    <row r="28" spans="1:5" x14ac:dyDescent="0.3">
      <c r="A28" s="21" t="s">
        <v>61</v>
      </c>
      <c r="B28" s="19">
        <v>3985</v>
      </c>
      <c r="C28" s="19">
        <v>2920</v>
      </c>
      <c r="D28" s="19">
        <v>665</v>
      </c>
      <c r="E28" s="19"/>
    </row>
    <row r="29" spans="1:5" x14ac:dyDescent="0.3">
      <c r="A29" s="21" t="s">
        <v>62</v>
      </c>
      <c r="B29" s="19">
        <v>4698</v>
      </c>
      <c r="C29" s="19">
        <v>4171</v>
      </c>
      <c r="D29" s="19">
        <v>527</v>
      </c>
      <c r="E29" s="19"/>
    </row>
    <row r="30" spans="1:5" x14ac:dyDescent="0.3">
      <c r="A30" s="21" t="s">
        <v>63</v>
      </c>
      <c r="B30" s="19">
        <v>1504.4485</v>
      </c>
      <c r="C30" s="19"/>
      <c r="D30" s="19"/>
      <c r="E30" s="19"/>
    </row>
    <row r="31" spans="1:5" ht="27.6" x14ac:dyDescent="0.3">
      <c r="A31" s="21" t="s">
        <v>64</v>
      </c>
      <c r="B31" s="19">
        <v>14053.32811</v>
      </c>
      <c r="C31" s="19">
        <v>2127.4860899999999</v>
      </c>
      <c r="D31" s="19">
        <v>482.26402000000002</v>
      </c>
      <c r="E31" s="19"/>
    </row>
    <row r="32" spans="1:5" x14ac:dyDescent="0.3">
      <c r="A32" s="21" t="s">
        <v>65</v>
      </c>
      <c r="B32" s="19">
        <v>204.35273000000001</v>
      </c>
      <c r="C32" s="19"/>
      <c r="D32" s="19"/>
      <c r="E32" s="19"/>
    </row>
    <row r="33" spans="1:5" x14ac:dyDescent="0.3">
      <c r="A33" s="21" t="s">
        <v>66</v>
      </c>
      <c r="B33" s="19">
        <v>1900</v>
      </c>
      <c r="C33" s="19">
        <v>1500</v>
      </c>
      <c r="D33" s="19">
        <v>400</v>
      </c>
      <c r="E33" s="19"/>
    </row>
    <row r="34" spans="1:5" ht="27.6" x14ac:dyDescent="0.3">
      <c r="A34" s="21" t="s">
        <v>67</v>
      </c>
      <c r="B34" s="19">
        <v>16781.510999999999</v>
      </c>
      <c r="C34" s="19">
        <v>4150</v>
      </c>
      <c r="D34" s="19">
        <v>500</v>
      </c>
      <c r="E34" s="19">
        <v>3596.8652000000002</v>
      </c>
    </row>
    <row r="35" spans="1:5" x14ac:dyDescent="0.3">
      <c r="A35" s="21" t="s">
        <v>68</v>
      </c>
      <c r="B35" s="19">
        <v>3399.4992499999998</v>
      </c>
      <c r="C35" s="19">
        <v>2213.1692499999999</v>
      </c>
      <c r="D35" s="19">
        <v>936.33</v>
      </c>
      <c r="E35" s="19"/>
    </row>
    <row r="36" spans="1:5" x14ac:dyDescent="0.3">
      <c r="A36" s="21" t="s">
        <v>69</v>
      </c>
      <c r="B36" s="19">
        <v>34414.549529999997</v>
      </c>
      <c r="C36" s="19">
        <v>5724.2927099999997</v>
      </c>
      <c r="D36" s="19">
        <v>1675.7869900000001</v>
      </c>
      <c r="E36" s="19">
        <v>2000</v>
      </c>
    </row>
    <row r="37" spans="1:5" x14ac:dyDescent="0.3">
      <c r="A37" s="21" t="s">
        <v>70</v>
      </c>
      <c r="B37" s="19">
        <v>199101.45603999999</v>
      </c>
      <c r="C37" s="19">
        <v>1718.29249</v>
      </c>
      <c r="D37" s="19">
        <v>1334.6515300000001</v>
      </c>
      <c r="E37" s="19">
        <v>-28.78736</v>
      </c>
    </row>
    <row r="38" spans="1:5" x14ac:dyDescent="0.3">
      <c r="A38" s="21" t="s">
        <v>71</v>
      </c>
      <c r="B38" s="19">
        <v>242615.09242999999</v>
      </c>
      <c r="C38" s="19">
        <v>12198.06702</v>
      </c>
      <c r="D38" s="19">
        <v>2692.5362700000001</v>
      </c>
      <c r="E38" s="19">
        <v>1949.10582</v>
      </c>
    </row>
    <row r="39" spans="1:5" x14ac:dyDescent="0.3">
      <c r="A39" s="21" t="s">
        <v>72</v>
      </c>
      <c r="B39" s="19">
        <v>281181.19465000002</v>
      </c>
      <c r="C39" s="19">
        <v>17107.236000000001</v>
      </c>
      <c r="D39" s="19">
        <v>4792</v>
      </c>
      <c r="E39" s="19">
        <v>153304.73254999999</v>
      </c>
    </row>
    <row r="40" spans="1:5" x14ac:dyDescent="0.3">
      <c r="A40" s="21" t="s">
        <v>73</v>
      </c>
      <c r="B40" s="19">
        <v>41937.220670000002</v>
      </c>
      <c r="C40" s="19">
        <v>1681.53199</v>
      </c>
      <c r="D40" s="19">
        <v>410.90568000000002</v>
      </c>
      <c r="E40" s="19"/>
    </row>
    <row r="41" spans="1:5" ht="27.6" x14ac:dyDescent="0.3">
      <c r="A41" s="21" t="s">
        <v>74</v>
      </c>
      <c r="B41" s="19">
        <v>63578.135770000001</v>
      </c>
      <c r="C41" s="19">
        <v>34000</v>
      </c>
      <c r="D41" s="19">
        <v>15700</v>
      </c>
      <c r="E41" s="19"/>
    </row>
    <row r="42" spans="1:5" x14ac:dyDescent="0.3">
      <c r="A42" s="21" t="s">
        <v>75</v>
      </c>
      <c r="B42" s="19">
        <v>19039.935000000001</v>
      </c>
      <c r="C42" s="19">
        <v>1107.0999999999999</v>
      </c>
      <c r="D42" s="19">
        <v>145.63999999999999</v>
      </c>
      <c r="E42" s="19"/>
    </row>
    <row r="43" spans="1:5" x14ac:dyDescent="0.3">
      <c r="A43" s="21" t="s">
        <v>76</v>
      </c>
      <c r="B43" s="19">
        <v>2928.95975</v>
      </c>
      <c r="C43" s="19">
        <v>1911.7447999999999</v>
      </c>
      <c r="D43" s="19">
        <v>931.41182000000003</v>
      </c>
      <c r="E43" s="19"/>
    </row>
    <row r="44" spans="1:5" x14ac:dyDescent="0.3">
      <c r="A44" s="21" t="s">
        <v>77</v>
      </c>
      <c r="B44" s="19">
        <v>3346.4582500000001</v>
      </c>
      <c r="C44" s="19">
        <v>308.36273</v>
      </c>
      <c r="D44" s="19"/>
      <c r="E44" s="19"/>
    </row>
    <row r="45" spans="1:5" x14ac:dyDescent="0.3">
      <c r="A45" s="21" t="s">
        <v>78</v>
      </c>
      <c r="B45" s="19">
        <v>397.77838000000003</v>
      </c>
      <c r="C45" s="19">
        <v>392.37479000000002</v>
      </c>
      <c r="D45" s="19"/>
      <c r="E45" s="19"/>
    </row>
    <row r="46" spans="1:5" ht="27.6" x14ac:dyDescent="0.3">
      <c r="A46" s="21" t="s">
        <v>79</v>
      </c>
      <c r="B46" s="19">
        <v>26890.420590000002</v>
      </c>
      <c r="C46" s="19">
        <v>14710.916999999999</v>
      </c>
      <c r="D46" s="19">
        <v>4703.6149999999998</v>
      </c>
      <c r="E46" s="19">
        <v>5502.0184499999996</v>
      </c>
    </row>
    <row r="47" spans="1:5" x14ac:dyDescent="0.3">
      <c r="A47" s="21" t="s">
        <v>80</v>
      </c>
      <c r="B47" s="19">
        <v>13140.1379</v>
      </c>
      <c r="C47" s="19">
        <v>900</v>
      </c>
      <c r="D47" s="19"/>
      <c r="E47" s="19"/>
    </row>
    <row r="48" spans="1:5" x14ac:dyDescent="0.3">
      <c r="A48" s="21" t="s">
        <v>81</v>
      </c>
      <c r="B48" s="19">
        <v>362604.55134000001</v>
      </c>
      <c r="C48" s="19">
        <v>6015.7355200000002</v>
      </c>
      <c r="D48" s="19">
        <v>1742.5</v>
      </c>
      <c r="E48" s="19"/>
    </row>
    <row r="49" spans="1:5" x14ac:dyDescent="0.3">
      <c r="A49" s="21" t="s">
        <v>82</v>
      </c>
      <c r="B49" s="19">
        <v>14129.71271</v>
      </c>
      <c r="C49" s="19">
        <v>8205.3167300000005</v>
      </c>
      <c r="D49" s="19">
        <v>2703.7251000000001</v>
      </c>
      <c r="E49" s="19"/>
    </row>
    <row r="50" spans="1:5" x14ac:dyDescent="0.3">
      <c r="A50" s="21" t="s">
        <v>83</v>
      </c>
      <c r="B50" s="19">
        <v>3257.5360000000001</v>
      </c>
      <c r="C50" s="19">
        <v>2500</v>
      </c>
      <c r="D50" s="19">
        <v>477.12599999999998</v>
      </c>
      <c r="E50" s="19"/>
    </row>
    <row r="51" spans="1:5" x14ac:dyDescent="0.3">
      <c r="A51" s="21" t="s">
        <v>84</v>
      </c>
      <c r="B51" s="19">
        <v>1217.768</v>
      </c>
      <c r="C51" s="19">
        <v>950</v>
      </c>
      <c r="D51" s="19">
        <v>257.76799999999997</v>
      </c>
      <c r="E51" s="19"/>
    </row>
    <row r="52" spans="1:5" x14ac:dyDescent="0.3">
      <c r="A52" s="21" t="s">
        <v>85</v>
      </c>
      <c r="B52" s="19">
        <v>-137.77414999999999</v>
      </c>
      <c r="C52" s="19">
        <v>-22.121970000000001</v>
      </c>
      <c r="D52" s="19"/>
      <c r="E52" s="19"/>
    </row>
    <row r="53" spans="1:5" x14ac:dyDescent="0.3">
      <c r="A53" s="21" t="s">
        <v>86</v>
      </c>
      <c r="B53" s="19">
        <v>97.032139999999998</v>
      </c>
      <c r="C53" s="19">
        <v>35</v>
      </c>
      <c r="D53" s="19">
        <v>62.032139999999998</v>
      </c>
      <c r="E53" s="19"/>
    </row>
    <row r="54" spans="1:5" x14ac:dyDescent="0.3">
      <c r="A54" s="21" t="s">
        <v>87</v>
      </c>
      <c r="B54" s="19">
        <v>27170.087200000002</v>
      </c>
      <c r="C54" s="19">
        <v>20486.871999999999</v>
      </c>
      <c r="D54" s="19">
        <v>5965.7839999999997</v>
      </c>
      <c r="E54" s="19"/>
    </row>
    <row r="55" spans="1:5" ht="27.6" x14ac:dyDescent="0.3">
      <c r="A55" s="21" t="s">
        <v>88</v>
      </c>
      <c r="B55" s="19">
        <v>236.25055</v>
      </c>
      <c r="C55" s="19">
        <v>173.01689999999999</v>
      </c>
      <c r="D55" s="19">
        <v>52.251100000000001</v>
      </c>
      <c r="E55" s="19"/>
    </row>
    <row r="56" spans="1:5" x14ac:dyDescent="0.3">
      <c r="A56" s="21" t="s">
        <v>89</v>
      </c>
      <c r="B56" s="19">
        <v>736.25125000000003</v>
      </c>
      <c r="C56" s="19">
        <v>478.93148000000002</v>
      </c>
      <c r="D56" s="19">
        <v>172.31977000000001</v>
      </c>
      <c r="E56" s="19"/>
    </row>
    <row r="57" spans="1:5" x14ac:dyDescent="0.3">
      <c r="A57" s="21" t="s">
        <v>90</v>
      </c>
      <c r="B57" s="19">
        <v>169082.71203</v>
      </c>
      <c r="C57" s="19">
        <v>966.66600000000005</v>
      </c>
      <c r="D57" s="19">
        <v>665.26083000000006</v>
      </c>
      <c r="E57" s="19">
        <v>863.6</v>
      </c>
    </row>
    <row r="58" spans="1:5" x14ac:dyDescent="0.3">
      <c r="A58" s="21" t="s">
        <v>91</v>
      </c>
      <c r="B58" s="19">
        <v>15987.604729999999</v>
      </c>
      <c r="C58" s="19">
        <v>6274.2398000000003</v>
      </c>
      <c r="D58" s="19">
        <v>2130.0009500000001</v>
      </c>
      <c r="E58" s="19"/>
    </row>
    <row r="59" spans="1:5" x14ac:dyDescent="0.3">
      <c r="A59" s="21" t="s">
        <v>92</v>
      </c>
      <c r="B59" s="19">
        <v>200</v>
      </c>
      <c r="C59" s="19">
        <v>200</v>
      </c>
      <c r="D59" s="19"/>
      <c r="E59" s="19"/>
    </row>
    <row r="60" spans="1:5" x14ac:dyDescent="0.3">
      <c r="A60" s="21" t="s">
        <v>93</v>
      </c>
      <c r="B60" s="19">
        <v>1499.15</v>
      </c>
      <c r="C60" s="19">
        <v>1250</v>
      </c>
      <c r="D60" s="19">
        <v>160</v>
      </c>
      <c r="E60" s="19"/>
    </row>
    <row r="61" spans="1:5" x14ac:dyDescent="0.3">
      <c r="A61" s="21" t="s">
        <v>94</v>
      </c>
      <c r="B61" s="19">
        <v>11911.478220000001</v>
      </c>
      <c r="C61" s="19"/>
      <c r="D61" s="19"/>
      <c r="E61" s="19"/>
    </row>
    <row r="62" spans="1:5" x14ac:dyDescent="0.3">
      <c r="A62" s="23" t="s">
        <v>95</v>
      </c>
      <c r="B62" s="20">
        <v>1594916.0811699999</v>
      </c>
      <c r="C62" s="20">
        <v>165678.66054000001</v>
      </c>
      <c r="D62" s="20">
        <v>52448.129889999997</v>
      </c>
      <c r="E62" s="20">
        <v>167187.53466</v>
      </c>
    </row>
  </sheetData>
  <mergeCells count="23">
    <mergeCell ref="A21:D21"/>
    <mergeCell ref="A22:D22"/>
    <mergeCell ref="A16:D16"/>
    <mergeCell ref="A17:D17"/>
    <mergeCell ref="A18:D18"/>
    <mergeCell ref="A19:D19"/>
    <mergeCell ref="A20:D20"/>
    <mergeCell ref="A1:E1"/>
    <mergeCell ref="A2:E2"/>
    <mergeCell ref="A5:D5"/>
    <mergeCell ref="A23:D23"/>
    <mergeCell ref="A25:A26"/>
    <mergeCell ref="B25:B26"/>
    <mergeCell ref="C25:E25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view="pageBreakPreview" topLeftCell="A31" zoomScaleNormal="100" zoomScaleSheetLayoutView="100" workbookViewId="0">
      <selection activeCell="B35" sqref="B35"/>
    </sheetView>
  </sheetViews>
  <sheetFormatPr defaultRowHeight="14.4" x14ac:dyDescent="0.3"/>
  <cols>
    <col min="1" max="1" width="38.33203125" customWidth="1"/>
    <col min="2" max="2" width="13.109375" customWidth="1"/>
    <col min="3" max="3" width="14" customWidth="1"/>
    <col min="4" max="5" width="13.88671875" customWidth="1"/>
    <col min="6" max="6" width="13.44140625" customWidth="1"/>
    <col min="7" max="7" width="14.33203125" customWidth="1"/>
    <col min="8" max="8" width="14.44140625" customWidth="1"/>
    <col min="9" max="9" width="14.21875" customWidth="1"/>
    <col min="10" max="10" width="12.6640625" customWidth="1"/>
    <col min="11" max="11" width="11" customWidth="1"/>
    <col min="12" max="12" width="13.109375" customWidth="1"/>
    <col min="13" max="13" width="13.6640625" customWidth="1"/>
    <col min="14" max="14" width="14.109375" customWidth="1"/>
    <col min="15" max="15" width="13.33203125" customWidth="1"/>
    <col min="16" max="16" width="10.33203125" customWidth="1"/>
  </cols>
  <sheetData>
    <row r="1" spans="1:20" s="29" customFormat="1" ht="15.6" x14ac:dyDescent="0.3">
      <c r="A1" s="43" t="s">
        <v>59</v>
      </c>
      <c r="C1" s="30" t="s">
        <v>13</v>
      </c>
    </row>
    <row r="2" spans="1:20" x14ac:dyDescent="0.3">
      <c r="A2" s="38" t="str">
        <f>TEXT(EndData2,"[$-FC19]ДД.ММ.ГГГ")</f>
        <v>04.08.2016</v>
      </c>
      <c r="B2" s="38">
        <f>A2+1</f>
        <v>42587</v>
      </c>
      <c r="C2" s="44" t="str">
        <f>TEXT(B2,"[$-FC19]ДД.ММ.ГГГ")</f>
        <v>05.08.2016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/>
      <c r="C4" s="40"/>
      <c r="D4" s="40"/>
      <c r="E4" s="40"/>
      <c r="F4" s="40"/>
      <c r="G4" s="40"/>
      <c r="H4" s="40"/>
      <c r="I4" s="40"/>
      <c r="J4" s="40">
        <v>1362.3333299999999</v>
      </c>
      <c r="K4" s="40">
        <v>189.8407</v>
      </c>
      <c r="L4" s="40"/>
      <c r="M4" s="40"/>
      <c r="N4" s="40"/>
      <c r="O4" s="40"/>
      <c r="P4" s="26">
        <v>1552.1740299999999</v>
      </c>
      <c r="Q4" s="27"/>
      <c r="R4" s="27"/>
      <c r="S4" s="27"/>
      <c r="T4" s="27"/>
    </row>
    <row r="5" spans="1:20" ht="40.200000000000003" x14ac:dyDescent="0.3">
      <c r="A5" s="25" t="s">
        <v>32</v>
      </c>
      <c r="B5" s="40"/>
      <c r="C5" s="40">
        <v>14419.166660000001</v>
      </c>
      <c r="D5" s="40">
        <v>19297.666659999999</v>
      </c>
      <c r="E5" s="40">
        <v>8299.5830000000005</v>
      </c>
      <c r="F5" s="40">
        <v>7963.9160000000002</v>
      </c>
      <c r="G5" s="40">
        <v>23847.166659999999</v>
      </c>
      <c r="H5" s="40">
        <v>6103.3977999999997</v>
      </c>
      <c r="I5" s="40">
        <v>3914.5</v>
      </c>
      <c r="J5" s="40">
        <v>624</v>
      </c>
      <c r="K5" s="40">
        <v>4640.5166600000002</v>
      </c>
      <c r="L5" s="40">
        <v>15000</v>
      </c>
      <c r="M5" s="40">
        <v>9011.9169999999995</v>
      </c>
      <c r="N5" s="40">
        <v>20780.082999999999</v>
      </c>
      <c r="O5" s="40">
        <v>22080.082999999999</v>
      </c>
      <c r="P5" s="26">
        <v>155981.99643999999</v>
      </c>
      <c r="Q5" s="27"/>
      <c r="R5" s="27"/>
      <c r="S5" s="27"/>
      <c r="T5" s="27"/>
    </row>
    <row r="6" spans="1:20" ht="27" x14ac:dyDescent="0.3">
      <c r="A6" s="25" t="s">
        <v>33</v>
      </c>
      <c r="B6" s="40">
        <v>1532</v>
      </c>
      <c r="C6" s="40"/>
      <c r="D6" s="40">
        <v>75</v>
      </c>
      <c r="E6" s="40">
        <v>3750</v>
      </c>
      <c r="F6" s="40">
        <v>206</v>
      </c>
      <c r="G6" s="40">
        <v>25714.28572</v>
      </c>
      <c r="H6" s="40"/>
      <c r="I6" s="40"/>
      <c r="J6" s="40">
        <v>150.08332999999999</v>
      </c>
      <c r="K6" s="40"/>
      <c r="L6" s="40"/>
      <c r="M6" s="40"/>
      <c r="N6" s="40">
        <v>87.5</v>
      </c>
      <c r="O6" s="40"/>
      <c r="P6" s="26">
        <v>31514.869050000001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>
        <v>35616</v>
      </c>
      <c r="C7" s="40">
        <v>29883.29</v>
      </c>
      <c r="D7" s="40">
        <v>20067.25</v>
      </c>
      <c r="E7" s="40">
        <v>13569.165999999999</v>
      </c>
      <c r="F7" s="40">
        <v>5518.1660000000002</v>
      </c>
      <c r="G7" s="40">
        <v>18799.666669999999</v>
      </c>
      <c r="H7" s="40">
        <v>12311.85662</v>
      </c>
      <c r="I7" s="40">
        <v>1970</v>
      </c>
      <c r="J7" s="40">
        <v>17381.363000000001</v>
      </c>
      <c r="K7" s="40">
        <v>3264.8233399999999</v>
      </c>
      <c r="L7" s="40">
        <v>14662.334000000001</v>
      </c>
      <c r="M7" s="40">
        <v>13605.416999999999</v>
      </c>
      <c r="N7" s="40"/>
      <c r="O7" s="40">
        <v>13610.665999999999</v>
      </c>
      <c r="P7" s="26">
        <v>200259.99862999999</v>
      </c>
      <c r="Q7" s="27"/>
      <c r="R7" s="27"/>
      <c r="S7" s="27"/>
      <c r="T7" s="27"/>
    </row>
    <row r="8" spans="1:20" ht="93" x14ac:dyDescent="0.3">
      <c r="A8" s="25" t="s">
        <v>35</v>
      </c>
      <c r="B8" s="40">
        <v>25203.96</v>
      </c>
      <c r="C8" s="40">
        <v>77.852000000000004</v>
      </c>
      <c r="D8" s="40"/>
      <c r="E8" s="40"/>
      <c r="F8" s="40"/>
      <c r="G8" s="40"/>
      <c r="H8" s="40">
        <v>-12.007</v>
      </c>
      <c r="I8" s="40">
        <v>23.8</v>
      </c>
      <c r="J8" s="40">
        <v>12073.311079999999</v>
      </c>
      <c r="K8" s="40">
        <v>1482.16365</v>
      </c>
      <c r="L8" s="40"/>
      <c r="M8" s="40"/>
      <c r="N8" s="40"/>
      <c r="O8" s="40"/>
      <c r="P8" s="26">
        <v>38849.079729999998</v>
      </c>
      <c r="Q8" s="27"/>
      <c r="R8" s="27"/>
      <c r="S8" s="27"/>
      <c r="T8" s="27"/>
    </row>
    <row r="9" spans="1:20" ht="66.599999999999994" x14ac:dyDescent="0.3">
      <c r="A9" s="25" t="s">
        <v>36</v>
      </c>
      <c r="B9" s="40"/>
      <c r="C9" s="40"/>
      <c r="D9" s="40"/>
      <c r="E9" s="40"/>
      <c r="F9" s="40"/>
      <c r="G9" s="40">
        <v>4183.3242799999998</v>
      </c>
      <c r="H9" s="40"/>
      <c r="I9" s="40">
        <v>27000</v>
      </c>
      <c r="J9" s="40"/>
      <c r="K9" s="40"/>
      <c r="L9" s="40"/>
      <c r="M9" s="40"/>
      <c r="N9" s="40"/>
      <c r="O9" s="40"/>
      <c r="P9" s="26">
        <v>31183.324280000001</v>
      </c>
      <c r="Q9" s="27"/>
      <c r="R9" s="27"/>
      <c r="S9" s="27"/>
      <c r="T9" s="27"/>
    </row>
    <row r="10" spans="1:20" ht="79.8" x14ac:dyDescent="0.3">
      <c r="A10" s="25" t="s">
        <v>37</v>
      </c>
      <c r="B10" s="40">
        <v>58.59</v>
      </c>
      <c r="C10" s="40">
        <v>22</v>
      </c>
      <c r="D10" s="40"/>
      <c r="E10" s="40"/>
      <c r="F10" s="40"/>
      <c r="G10" s="40"/>
      <c r="H10" s="40"/>
      <c r="I10" s="40"/>
      <c r="J10" s="40">
        <v>30.649000000000001</v>
      </c>
      <c r="K10" s="40">
        <v>15</v>
      </c>
      <c r="L10" s="40"/>
      <c r="M10" s="40"/>
      <c r="N10" s="40"/>
      <c r="O10" s="40"/>
      <c r="P10" s="26">
        <v>126.239</v>
      </c>
      <c r="Q10" s="27"/>
      <c r="R10" s="27"/>
      <c r="S10" s="27"/>
      <c r="T10" s="27"/>
    </row>
    <row r="11" spans="1:20" ht="79.8" x14ac:dyDescent="0.3">
      <c r="A11" s="25" t="s">
        <v>38</v>
      </c>
      <c r="B11" s="40"/>
      <c r="C11" s="40">
        <v>3984.25</v>
      </c>
      <c r="D11" s="40">
        <v>661</v>
      </c>
      <c r="E11" s="40">
        <v>484.41699999999997</v>
      </c>
      <c r="F11" s="40">
        <v>158.75</v>
      </c>
      <c r="G11" s="40">
        <v>624.41666999999995</v>
      </c>
      <c r="H11" s="40">
        <v>151.916</v>
      </c>
      <c r="I11" s="40">
        <v>43</v>
      </c>
      <c r="J11" s="40"/>
      <c r="K11" s="40"/>
      <c r="L11" s="40">
        <v>272</v>
      </c>
      <c r="M11" s="40">
        <v>242.333</v>
      </c>
      <c r="N11" s="40">
        <v>250.166</v>
      </c>
      <c r="O11" s="40">
        <v>142.416</v>
      </c>
      <c r="P11" s="26">
        <v>7014.6646700000001</v>
      </c>
      <c r="Q11" s="27"/>
      <c r="R11" s="27"/>
      <c r="S11" s="27"/>
      <c r="T11" s="27"/>
    </row>
    <row r="12" spans="1:20" ht="93" x14ac:dyDescent="0.3">
      <c r="A12" s="25" t="s">
        <v>39</v>
      </c>
      <c r="B12" s="40">
        <v>430</v>
      </c>
      <c r="C12" s="40">
        <v>256</v>
      </c>
      <c r="D12" s="40">
        <v>172.25</v>
      </c>
      <c r="E12" s="40">
        <v>22.3</v>
      </c>
      <c r="F12" s="40">
        <v>86.082999999999998</v>
      </c>
      <c r="G12" s="40">
        <v>86.083330000000004</v>
      </c>
      <c r="H12" s="40">
        <v>35</v>
      </c>
      <c r="I12" s="40">
        <v>70</v>
      </c>
      <c r="J12" s="40"/>
      <c r="K12" s="40">
        <v>53</v>
      </c>
      <c r="L12" s="40">
        <v>171.79882000000001</v>
      </c>
      <c r="M12" s="40"/>
      <c r="N12" s="40">
        <v>24</v>
      </c>
      <c r="O12" s="40">
        <v>56.916060000000002</v>
      </c>
      <c r="P12" s="26">
        <v>1463.43121</v>
      </c>
      <c r="Q12" s="27"/>
      <c r="R12" s="27"/>
      <c r="S12" s="27"/>
      <c r="T12" s="27"/>
    </row>
    <row r="13" spans="1:20" ht="53.4" x14ac:dyDescent="0.3">
      <c r="A13" s="25" t="s">
        <v>40</v>
      </c>
      <c r="B13" s="40">
        <v>469.22</v>
      </c>
      <c r="C13" s="40">
        <v>201.21100000000001</v>
      </c>
      <c r="D13" s="40">
        <v>219</v>
      </c>
      <c r="E13" s="40">
        <v>89.6</v>
      </c>
      <c r="F13" s="40">
        <v>50</v>
      </c>
      <c r="G13" s="40">
        <v>260</v>
      </c>
      <c r="H13" s="40">
        <v>65</v>
      </c>
      <c r="I13" s="40"/>
      <c r="J13" s="40"/>
      <c r="K13" s="40">
        <v>83</v>
      </c>
      <c r="L13" s="40">
        <v>400</v>
      </c>
      <c r="M13" s="40">
        <v>70</v>
      </c>
      <c r="N13" s="40">
        <v>120</v>
      </c>
      <c r="O13" s="40">
        <v>96.609780000000001</v>
      </c>
      <c r="P13" s="26">
        <v>2123.6407800000002</v>
      </c>
      <c r="Q13" s="27"/>
      <c r="R13" s="27"/>
      <c r="S13" s="27"/>
      <c r="T13" s="27"/>
    </row>
    <row r="14" spans="1:20" ht="79.8" x14ac:dyDescent="0.3">
      <c r="A14" s="25" t="s">
        <v>41</v>
      </c>
      <c r="B14" s="40">
        <v>1320</v>
      </c>
      <c r="C14" s="40">
        <v>683.32500000000005</v>
      </c>
      <c r="D14" s="40">
        <v>134</v>
      </c>
      <c r="E14" s="40">
        <v>129.02500000000001</v>
      </c>
      <c r="F14" s="40">
        <v>257.89999999999998</v>
      </c>
      <c r="G14" s="40">
        <v>61.78</v>
      </c>
      <c r="H14" s="40">
        <v>120.35068</v>
      </c>
      <c r="I14" s="40">
        <v>43</v>
      </c>
      <c r="J14" s="40">
        <v>50</v>
      </c>
      <c r="K14" s="40">
        <v>158</v>
      </c>
      <c r="L14" s="40">
        <v>278</v>
      </c>
      <c r="M14" s="40">
        <v>168.517</v>
      </c>
      <c r="N14" s="40">
        <v>234.83332999999999</v>
      </c>
      <c r="O14" s="40">
        <v>228.36306999999999</v>
      </c>
      <c r="P14" s="26">
        <v>3867.0940799999998</v>
      </c>
      <c r="Q14" s="27"/>
      <c r="R14" s="27"/>
      <c r="S14" s="27"/>
      <c r="T14" s="27"/>
    </row>
    <row r="15" spans="1:20" ht="106.2" x14ac:dyDescent="0.3">
      <c r="A15" s="25" t="s">
        <v>42</v>
      </c>
      <c r="B15" s="40">
        <v>22505.087500000001</v>
      </c>
      <c r="C15" s="40">
        <v>1794.5175999999999</v>
      </c>
      <c r="D15" s="40">
        <v>152</v>
      </c>
      <c r="E15" s="40"/>
      <c r="F15" s="40"/>
      <c r="G15" s="40"/>
      <c r="H15" s="40"/>
      <c r="I15" s="40"/>
      <c r="J15" s="40">
        <v>280</v>
      </c>
      <c r="K15" s="40"/>
      <c r="L15" s="40"/>
      <c r="M15" s="40"/>
      <c r="N15" s="40"/>
      <c r="O15" s="40"/>
      <c r="P15" s="26">
        <v>24731.605100000001</v>
      </c>
      <c r="Q15" s="27"/>
      <c r="R15" s="27"/>
      <c r="S15" s="27"/>
      <c r="T15" s="27"/>
    </row>
    <row r="16" spans="1:20" ht="93" x14ac:dyDescent="0.3">
      <c r="A16" s="25" t="s">
        <v>43</v>
      </c>
      <c r="B16" s="40"/>
      <c r="C16" s="40">
        <v>3703.0430000000001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26">
        <v>3703.0430000000001</v>
      </c>
      <c r="Q16" s="27"/>
      <c r="R16" s="27"/>
      <c r="S16" s="27"/>
      <c r="T16" s="27"/>
    </row>
    <row r="17" spans="1:20" ht="79.8" x14ac:dyDescent="0.3">
      <c r="A17" s="25" t="s">
        <v>44</v>
      </c>
      <c r="B17" s="40">
        <v>160</v>
      </c>
      <c r="C17" s="40">
        <v>390</v>
      </c>
      <c r="D17" s="40"/>
      <c r="E17" s="40"/>
      <c r="F17" s="40"/>
      <c r="G17" s="40">
        <v>28.131</v>
      </c>
      <c r="H17" s="40"/>
      <c r="I17" s="40"/>
      <c r="J17" s="40">
        <v>37.515439999999998</v>
      </c>
      <c r="K17" s="40"/>
      <c r="L17" s="40"/>
      <c r="M17" s="40">
        <v>11.4</v>
      </c>
      <c r="N17" s="40"/>
      <c r="O17" s="40"/>
      <c r="P17" s="26">
        <v>627.04643999999996</v>
      </c>
      <c r="Q17" s="27"/>
      <c r="R17" s="27"/>
      <c r="S17" s="27"/>
      <c r="T17" s="27"/>
    </row>
    <row r="18" spans="1:20" ht="317.39999999999998" x14ac:dyDescent="0.3">
      <c r="A18" s="25" t="s">
        <v>45</v>
      </c>
      <c r="B18" s="40">
        <v>15000</v>
      </c>
      <c r="C18" s="40">
        <v>10456.344779999999</v>
      </c>
      <c r="D18" s="40">
        <v>1860</v>
      </c>
      <c r="E18" s="40">
        <v>2230</v>
      </c>
      <c r="F18" s="40"/>
      <c r="G18" s="40">
        <v>2056</v>
      </c>
      <c r="H18" s="40">
        <v>1059.0139999999999</v>
      </c>
      <c r="I18" s="40">
        <v>100.5</v>
      </c>
      <c r="J18" s="40">
        <v>3200</v>
      </c>
      <c r="K18" s="40">
        <v>1896.15</v>
      </c>
      <c r="L18" s="40">
        <v>1000</v>
      </c>
      <c r="M18" s="40">
        <v>1025</v>
      </c>
      <c r="N18" s="40">
        <v>1700</v>
      </c>
      <c r="O18" s="40">
        <v>1594.5830000000001</v>
      </c>
      <c r="P18" s="26">
        <v>43177.591780000002</v>
      </c>
      <c r="Q18" s="27"/>
      <c r="R18" s="27"/>
      <c r="S18" s="27"/>
      <c r="T18" s="27"/>
    </row>
    <row r="19" spans="1:20" ht="159" x14ac:dyDescent="0.3">
      <c r="A19" s="25" t="s">
        <v>46</v>
      </c>
      <c r="B19" s="40">
        <v>41009.9</v>
      </c>
      <c r="C19" s="40">
        <v>20000</v>
      </c>
      <c r="D19" s="40">
        <v>13844.252</v>
      </c>
      <c r="E19" s="40">
        <v>4356</v>
      </c>
      <c r="F19" s="40"/>
      <c r="G19" s="40"/>
      <c r="H19" s="40">
        <v>1500</v>
      </c>
      <c r="I19" s="40">
        <v>750</v>
      </c>
      <c r="J19" s="40">
        <v>6910.14</v>
      </c>
      <c r="K19" s="40">
        <v>3761.4780000000001</v>
      </c>
      <c r="L19" s="40">
        <v>13000</v>
      </c>
      <c r="M19" s="40">
        <v>7400</v>
      </c>
      <c r="N19" s="40">
        <v>3500</v>
      </c>
      <c r="O19" s="40">
        <v>8135.94</v>
      </c>
      <c r="P19" s="26">
        <v>124167.71</v>
      </c>
      <c r="Q19" s="27"/>
      <c r="R19" s="27"/>
      <c r="S19" s="27"/>
      <c r="T19" s="27"/>
    </row>
    <row r="20" spans="1:20" ht="93" x14ac:dyDescent="0.3">
      <c r="A20" s="25" t="s">
        <v>47</v>
      </c>
      <c r="B20" s="40">
        <v>66.919250000000005</v>
      </c>
      <c r="C20" s="40"/>
      <c r="D20" s="40"/>
      <c r="E20" s="40">
        <v>300</v>
      </c>
      <c r="F20" s="40"/>
      <c r="G20" s="40">
        <v>1100</v>
      </c>
      <c r="H20" s="40"/>
      <c r="I20" s="40"/>
      <c r="J20" s="40"/>
      <c r="K20" s="40"/>
      <c r="L20" s="40">
        <v>1598.24406</v>
      </c>
      <c r="M20" s="40"/>
      <c r="N20" s="40">
        <v>778.26666999999998</v>
      </c>
      <c r="O20" s="40">
        <v>700</v>
      </c>
      <c r="P20" s="26">
        <v>4543.4299799999999</v>
      </c>
      <c r="Q20" s="27"/>
      <c r="R20" s="27"/>
      <c r="S20" s="27"/>
      <c r="T20" s="27"/>
    </row>
    <row r="21" spans="1:20" ht="132.6" x14ac:dyDescent="0.3">
      <c r="A21" s="25" t="s">
        <v>48</v>
      </c>
      <c r="B21" s="40"/>
      <c r="C21" s="40">
        <v>22.103000000000002</v>
      </c>
      <c r="D21" s="40"/>
      <c r="E21" s="40"/>
      <c r="F21" s="40">
        <v>3.7250000000000001</v>
      </c>
      <c r="G21" s="40"/>
      <c r="H21" s="40">
        <v>3.7240000000000002</v>
      </c>
      <c r="I21" s="40"/>
      <c r="J21" s="40">
        <v>7.4489999999999998</v>
      </c>
      <c r="K21" s="40"/>
      <c r="L21" s="40"/>
      <c r="M21" s="40"/>
      <c r="N21" s="40"/>
      <c r="O21" s="40"/>
      <c r="P21" s="26">
        <v>37.000999999999998</v>
      </c>
      <c r="Q21" s="27"/>
      <c r="R21" s="27"/>
      <c r="S21" s="27"/>
      <c r="T21" s="27"/>
    </row>
    <row r="22" spans="1:20" ht="79.8" x14ac:dyDescent="0.3">
      <c r="A22" s="25" t="s">
        <v>49</v>
      </c>
      <c r="B22" s="40"/>
      <c r="C22" s="40"/>
      <c r="D22" s="40"/>
      <c r="E22" s="40">
        <v>150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6">
        <v>150</v>
      </c>
      <c r="Q22" s="27"/>
      <c r="R22" s="27"/>
      <c r="S22" s="27"/>
      <c r="T22" s="27"/>
    </row>
    <row r="23" spans="1:20" ht="119.4" x14ac:dyDescent="0.3">
      <c r="A23" s="25" t="s">
        <v>50</v>
      </c>
      <c r="B23" s="40">
        <v>5178.098</v>
      </c>
      <c r="C23" s="40">
        <v>1566.212</v>
      </c>
      <c r="D23" s="40">
        <v>201</v>
      </c>
      <c r="E23" s="40">
        <v>200</v>
      </c>
      <c r="F23" s="40"/>
      <c r="G23" s="40"/>
      <c r="H23" s="40">
        <v>29.2</v>
      </c>
      <c r="I23" s="40">
        <v>21</v>
      </c>
      <c r="J23" s="40">
        <v>700</v>
      </c>
      <c r="K23" s="40"/>
      <c r="L23" s="40">
        <v>600</v>
      </c>
      <c r="M23" s="40">
        <v>359</v>
      </c>
      <c r="N23" s="40">
        <v>538.75</v>
      </c>
      <c r="O23" s="40">
        <v>739.49699999999996</v>
      </c>
      <c r="P23" s="26">
        <v>10132.757</v>
      </c>
      <c r="Q23" s="27"/>
      <c r="R23" s="27"/>
      <c r="S23" s="27"/>
      <c r="T23" s="27"/>
    </row>
    <row r="24" spans="1:20" ht="119.4" x14ac:dyDescent="0.3">
      <c r="A24" s="25" t="s">
        <v>51</v>
      </c>
      <c r="B24" s="40">
        <v>69036.160000000003</v>
      </c>
      <c r="C24" s="40"/>
      <c r="D24" s="40">
        <v>6118.8</v>
      </c>
      <c r="E24" s="40">
        <v>8510</v>
      </c>
      <c r="F24" s="40">
        <v>1893.7</v>
      </c>
      <c r="G24" s="40">
        <v>1384.5360000000001</v>
      </c>
      <c r="H24" s="40">
        <v>2508.63</v>
      </c>
      <c r="I24" s="40">
        <v>564</v>
      </c>
      <c r="J24" s="40">
        <v>10721.815000000001</v>
      </c>
      <c r="K24" s="40">
        <v>2798.6610000000001</v>
      </c>
      <c r="L24" s="40">
        <v>2500</v>
      </c>
      <c r="M24" s="40">
        <v>2600</v>
      </c>
      <c r="N24" s="40">
        <v>2575.6</v>
      </c>
      <c r="O24" s="40">
        <v>3066.21</v>
      </c>
      <c r="P24" s="26">
        <v>114278.11199999999</v>
      </c>
      <c r="Q24" s="27"/>
      <c r="R24" s="27"/>
      <c r="S24" s="27"/>
      <c r="T24" s="27"/>
    </row>
    <row r="25" spans="1:20" ht="66.599999999999994" x14ac:dyDescent="0.3">
      <c r="A25" s="25" t="s">
        <v>52</v>
      </c>
      <c r="B25" s="40">
        <v>39544.473879999998</v>
      </c>
      <c r="C25" s="40">
        <v>6074.76</v>
      </c>
      <c r="D25" s="40">
        <v>2150</v>
      </c>
      <c r="E25" s="40">
        <v>1780.25</v>
      </c>
      <c r="F25" s="40">
        <v>207.2</v>
      </c>
      <c r="G25" s="40">
        <v>1060.8</v>
      </c>
      <c r="H25" s="40">
        <v>303</v>
      </c>
      <c r="I25" s="40">
        <v>135</v>
      </c>
      <c r="J25" s="40">
        <v>447.55306000000002</v>
      </c>
      <c r="K25" s="40">
        <v>783.96933999999999</v>
      </c>
      <c r="L25" s="40">
        <v>1759.1334099999999</v>
      </c>
      <c r="M25" s="40">
        <v>100</v>
      </c>
      <c r="N25" s="40">
        <v>980.25385000000006</v>
      </c>
      <c r="O25" s="40">
        <v>1279.6679999999999</v>
      </c>
      <c r="P25" s="26">
        <v>56606.061540000002</v>
      </c>
      <c r="Q25" s="27"/>
      <c r="R25" s="27"/>
      <c r="S25" s="27"/>
      <c r="T25" s="27"/>
    </row>
    <row r="26" spans="1:20" ht="93" x14ac:dyDescent="0.3">
      <c r="A26" s="25" t="s">
        <v>53</v>
      </c>
      <c r="B26" s="40">
        <v>870</v>
      </c>
      <c r="C26" s="40"/>
      <c r="D26" s="40">
        <v>76.5</v>
      </c>
      <c r="E26" s="40">
        <v>50</v>
      </c>
      <c r="F26" s="40"/>
      <c r="G26" s="40"/>
      <c r="H26" s="40"/>
      <c r="I26" s="40">
        <v>12</v>
      </c>
      <c r="J26" s="40"/>
      <c r="K26" s="40"/>
      <c r="L26" s="40">
        <v>100</v>
      </c>
      <c r="M26" s="40"/>
      <c r="N26" s="40">
        <v>40</v>
      </c>
      <c r="O26" s="40"/>
      <c r="P26" s="26">
        <v>1148.5</v>
      </c>
      <c r="Q26" s="27"/>
      <c r="R26" s="27"/>
      <c r="S26" s="27"/>
      <c r="T26" s="27"/>
    </row>
    <row r="27" spans="1:20" ht="66.599999999999994" x14ac:dyDescent="0.3">
      <c r="A27" s="25" t="s">
        <v>54</v>
      </c>
      <c r="B27" s="40">
        <v>398.96994999999998</v>
      </c>
      <c r="C27" s="40">
        <v>562.70833000000005</v>
      </c>
      <c r="D27" s="40"/>
      <c r="E27" s="40"/>
      <c r="F27" s="40"/>
      <c r="G27" s="40"/>
      <c r="H27" s="40"/>
      <c r="I27" s="40"/>
      <c r="J27" s="40">
        <v>158.50036</v>
      </c>
      <c r="K27" s="40">
        <v>63.133069999999996</v>
      </c>
      <c r="L27" s="40"/>
      <c r="M27" s="40"/>
      <c r="N27" s="40"/>
      <c r="O27" s="40"/>
      <c r="P27" s="26">
        <v>1183.3117099999999</v>
      </c>
      <c r="Q27" s="27"/>
      <c r="R27" s="27"/>
      <c r="S27" s="27"/>
      <c r="T27" s="27"/>
    </row>
    <row r="28" spans="1:20" ht="27" x14ac:dyDescent="0.3">
      <c r="A28" s="25" t="s">
        <v>55</v>
      </c>
      <c r="B28" s="40"/>
      <c r="C28" s="40">
        <v>350</v>
      </c>
      <c r="D28" s="40">
        <v>82.404759999999996</v>
      </c>
      <c r="E28" s="40">
        <v>98.992999999999995</v>
      </c>
      <c r="F28" s="40">
        <v>35.65</v>
      </c>
      <c r="G28" s="40">
        <v>223.2</v>
      </c>
      <c r="H28" s="40">
        <v>126.084</v>
      </c>
      <c r="I28" s="40">
        <v>6.9450000000000003</v>
      </c>
      <c r="J28" s="40">
        <v>1.194</v>
      </c>
      <c r="K28" s="40">
        <v>6.9450000000000003</v>
      </c>
      <c r="L28" s="40">
        <v>284.83</v>
      </c>
      <c r="M28" s="40"/>
      <c r="N28" s="40"/>
      <c r="O28" s="40">
        <v>78.375</v>
      </c>
      <c r="P28" s="26">
        <v>1294.62076</v>
      </c>
      <c r="Q28" s="27"/>
      <c r="R28" s="27"/>
      <c r="S28" s="27"/>
      <c r="T28" s="27"/>
    </row>
    <row r="29" spans="1:20" ht="53.4" x14ac:dyDescent="0.3">
      <c r="A29" s="25" t="s">
        <v>56</v>
      </c>
      <c r="B29" s="40">
        <v>273.34300000000002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26">
        <v>273.34300000000002</v>
      </c>
      <c r="Q29" s="27"/>
      <c r="R29" s="27"/>
      <c r="S29" s="27"/>
      <c r="T29" s="27"/>
    </row>
    <row r="30" spans="1:20" ht="79.8" x14ac:dyDescent="0.3">
      <c r="A30" s="25" t="s">
        <v>57</v>
      </c>
      <c r="B30" s="40"/>
      <c r="C30" s="40"/>
      <c r="D30" s="40"/>
      <c r="E30" s="40"/>
      <c r="F30" s="40"/>
      <c r="G30" s="40"/>
      <c r="H30" s="40">
        <v>-38.43779</v>
      </c>
      <c r="I30" s="40"/>
      <c r="J30" s="40"/>
      <c r="K30" s="40">
        <v>173.2</v>
      </c>
      <c r="L30" s="40"/>
      <c r="M30" s="40"/>
      <c r="N30" s="40"/>
      <c r="O30" s="40"/>
      <c r="P30" s="26">
        <v>134.76221000000001</v>
      </c>
      <c r="Q30" s="27"/>
      <c r="R30" s="27"/>
      <c r="S30" s="27"/>
      <c r="T30" s="27"/>
    </row>
    <row r="31" spans="1:20" x14ac:dyDescent="0.3">
      <c r="A31" s="33" t="s">
        <v>58</v>
      </c>
      <c r="B31" s="41">
        <v>258672.72158000001</v>
      </c>
      <c r="C31" s="41">
        <v>94446.783370000005</v>
      </c>
      <c r="D31" s="41">
        <v>65111.123420000004</v>
      </c>
      <c r="E31" s="41">
        <v>44019.334000000003</v>
      </c>
      <c r="F31" s="41">
        <v>16381.09</v>
      </c>
      <c r="G31" s="41">
        <v>79429.390329999995</v>
      </c>
      <c r="H31" s="41">
        <v>24266.728309999999</v>
      </c>
      <c r="I31" s="41">
        <v>34653.745000000003</v>
      </c>
      <c r="J31" s="41">
        <v>54135.906600000002</v>
      </c>
      <c r="K31" s="41">
        <v>19369.88076</v>
      </c>
      <c r="L31" s="41">
        <v>51626.34029</v>
      </c>
      <c r="M31" s="41">
        <v>34593.584000000003</v>
      </c>
      <c r="N31" s="41">
        <v>31609.452850000001</v>
      </c>
      <c r="O31" s="41">
        <v>51809.326910000003</v>
      </c>
      <c r="P31" s="26">
        <v>860125.40741999994</v>
      </c>
      <c r="Q31" s="34"/>
      <c r="R31" s="34"/>
      <c r="S31" s="34"/>
      <c r="T31" s="34"/>
    </row>
    <row r="33" spans="1:2" x14ac:dyDescent="0.3">
      <c r="A33" s="37" t="s">
        <v>30</v>
      </c>
      <c r="B33" s="36">
        <f>Учреждения!B62+'Муниципальные районы'!P31</f>
        <v>2455041.4885899997</v>
      </c>
    </row>
    <row r="34" spans="1:2" ht="32.25" customHeight="1" x14ac:dyDescent="0.3">
      <c r="A34" s="37" t="str">
        <f>CONCATENATE("Остатки бюджетных средств на ",C2,"г.")</f>
        <v>Остатки бюджетных средств на 05.08.2016г.</v>
      </c>
      <c r="B34" s="36">
        <v>3487434.3</v>
      </c>
    </row>
  </sheetData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2016-08-08T02:37:46Z</dcterms:modified>
</cp:coreProperties>
</file>