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Учреждения!$37:$38</definedName>
    <definedName name="_xlnm.Print_Area" localSheetId="1">'Муниципальные районы'!$A$1:$P$18</definedName>
    <definedName name="_xlnm.Print_Area" localSheetId="0">Учреждения!$A$1:$E$63</definedName>
  </definedNames>
  <calcPr calcId="152511" refMode="R1C1"/>
</workbook>
</file>

<file path=xl/calcChain.xml><?xml version="1.0" encoding="utf-8"?>
<calcChain xmlns="http://schemas.openxmlformats.org/spreadsheetml/2006/main">
  <c r="E35" i="1" l="1"/>
  <c r="E8" i="1" s="1"/>
  <c r="E9" i="1"/>
  <c r="E15" i="1"/>
  <c r="E14" i="1"/>
  <c r="E27" i="1"/>
  <c r="E34" i="1"/>
  <c r="E26" i="1"/>
  <c r="E33" i="1"/>
  <c r="E32" i="1"/>
  <c r="E10" i="1"/>
  <c r="E31" i="1"/>
  <c r="E30" i="1"/>
  <c r="E29" i="1"/>
  <c r="E28" i="1"/>
  <c r="E25" i="1"/>
  <c r="E24" i="1"/>
  <c r="E23" i="1"/>
  <c r="E22" i="1"/>
  <c r="E21" i="1"/>
  <c r="E20" i="1"/>
  <c r="E19" i="1"/>
  <c r="E18" i="1"/>
  <c r="E17" i="1"/>
  <c r="E16" i="1"/>
  <c r="E13" i="1"/>
  <c r="E12" i="1"/>
  <c r="E11" i="1"/>
  <c r="B16" i="2"/>
  <c r="A2" i="2" l="1"/>
  <c r="B2" i="2" s="1"/>
  <c r="C2" i="2" s="1"/>
  <c r="A17" i="2" s="1"/>
  <c r="H1" i="1" l="1"/>
  <c r="A5" i="1" s="1"/>
  <c r="H2" i="1"/>
  <c r="G1" i="1"/>
  <c r="G2" i="1"/>
  <c r="A2" i="1" l="1"/>
</calcChain>
</file>

<file path=xl/sharedStrings.xml><?xml version="1.0" encoding="utf-8"?>
<sst xmlns="http://schemas.openxmlformats.org/spreadsheetml/2006/main" count="93" uniqueCount="91">
  <si>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</si>
  <si>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</si>
  <si>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</si>
  <si>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</si>
  <si>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</si>
  <si>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</si>
  <si>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</si>
  <si>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</si>
  <si>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</si>
  <si>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</si>
  <si>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</si>
  <si>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</si>
  <si>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</si>
  <si>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</si>
  <si>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</si>
  <si>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</si>
  <si>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</si>
  <si>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</si>
  <si>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</si>
  <si>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</si>
  <si>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</si>
  <si>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</si>
  <si>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</si>
  <si>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</si>
  <si>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</si>
  <si>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</si>
  <si>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</si>
  <si>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</si>
  <si>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</si>
  <si>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</si>
  <si>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</si>
  <si>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</si>
  <si>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</si>
  <si>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</si>
  <si>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</si>
  <si>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Иные межбюджетные трансферты на  поддержку экономического и социального развития коренных малочисленных народов Севера,Сибири и Дальнего Востока Российской Федерации</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</si>
  <si>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</si>
  <si>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Создание в общеобразовательных организациях, расположенных в сельской местности, условий для занятий физической культурой и спортом</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</si>
  <si>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</si>
  <si>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</si>
  <si>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(софинансирование за счет средств краевого бюджета)</t>
  </si>
  <si>
    <t>Всего:</t>
  </si>
  <si>
    <t>25.08.2016</t>
  </si>
  <si>
    <t>Законодательное Собрание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</si>
  <si>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</si>
  <si>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</si>
  <si>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</si>
  <si>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</si>
  <si>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</si>
  <si>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</si>
  <si>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</si>
  <si>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</si>
  <si>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</si>
  <si>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</si>
  <si>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</si>
  <si>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</si>
  <si>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</si>
  <si>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</si>
  <si>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</si>
  <si>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технического надзора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</si>
  <si>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</si>
  <si>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</si>
  <si>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лесного хозяйства и охраны животного мира Камчатского края</t>
  </si>
  <si>
    <t>Министерство территориального развития Камчатского края</t>
  </si>
  <si>
    <t>Агентство инвестиций и предпринимательства Камчатского края</t>
  </si>
  <si>
    <t>ИТОГО</t>
  </si>
  <si>
    <t>19.08.2016</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</si>
  <si>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</si>
  <si>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</si>
  <si>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</si>
  <si>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</si>
  <si>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</si>
  <si>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</si>
  <si>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Межбюджетные трансферты, передаваемые бюджетам субъектов Российской Федерации на содержание депутатов Государственной Думы и их помощников</t>
  </si>
  <si>
    <t>Межбюджетные трансферты, передаваемые бюджетам субъектов Российской Федерации на содержание членов Совета Федерации и их помощников</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</si>
  <si>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</si>
  <si>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</si>
  <si>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</si>
  <si>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Субсидии бюджетам субъектов Российской Федерации на поддержку начинающих фермеров</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</si>
  <si>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</si>
  <si>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 xml:space="preserve">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 </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</si>
  <si>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</si>
  <si>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Дотации бюджетам субъектов Российской Федерации на поддержку мер по обеспечению сбалансированности бюджетов</t>
  </si>
  <si>
    <t>Единая субвенция бюджетам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</si>
  <si>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</si>
  <si>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</si>
  <si>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</si>
  <si>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Субсидии бюджетам субъектов Российской Федерации на софинансирование региональных программ повышения мобильности трудовых ресурсов </t>
  </si>
  <si>
    <t>Субсидии на реализацию мероприятий по содействию создания в субъектах Российской Федерации новых мест в общеобразовательных организациях</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</si>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</sst>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view="pageBreakPreview" zoomScaleNormal="100" zoomScaleSheetLayoutView="100" workbookViewId="0">
      <selection activeCell="E36" sqref="E3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66</v>
      </c>
      <c r="G1" s="32" t="str">
        <f>TEXT(F1,"[$-FC19]ДД ММММ")</f>
        <v>19 августа</v>
      </c>
      <c r="H1" s="32" t="str">
        <f>TEXT(F1,"[$-FC19]ДД.ММ.ГГГ \г")</f>
        <v>19.08.2016 г</v>
      </c>
    </row>
    <row r="2" spans="1:9" ht="15.6" x14ac:dyDescent="0.3">
      <c r="A2" s="45" t="str">
        <f>CONCATENATE("с ",G1," по ",G2,"ода")</f>
        <v>с 19 августа по 25 августа 2016 года</v>
      </c>
      <c r="B2" s="45"/>
      <c r="C2" s="45"/>
      <c r="D2" s="45"/>
      <c r="E2" s="45"/>
      <c r="F2" s="31" t="s">
        <v>42</v>
      </c>
      <c r="G2" s="32" t="str">
        <f>TEXT(F2,"[$-FC19]ДД ММММ ГГГ \г")</f>
        <v>25 августа 2016 г</v>
      </c>
      <c r="H2" s="32" t="str">
        <f>TEXT(F2,"[$-FC19]ДД.ММ.ГГГ \г")</f>
        <v>25.08.2016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19.08.2016 г.</v>
      </c>
      <c r="B5" s="47"/>
      <c r="C5" s="47"/>
      <c r="D5" s="48"/>
      <c r="E5" s="8">
        <v>2867326.7</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E35-E9</f>
        <v>284618.70412999979</v>
      </c>
    </row>
    <row r="9" spans="1:9" x14ac:dyDescent="0.3">
      <c r="A9" s="57" t="s">
        <v>4</v>
      </c>
      <c r="B9" s="56"/>
      <c r="C9" s="56"/>
      <c r="D9" s="56"/>
      <c r="E9" s="14">
        <f>SUM(E10:E34)</f>
        <v>56118.8</v>
      </c>
    </row>
    <row r="10" spans="1:9" ht="32.4" customHeight="1" x14ac:dyDescent="0.3">
      <c r="A10" s="57" t="s">
        <v>67</v>
      </c>
      <c r="B10" s="56"/>
      <c r="C10" s="56"/>
      <c r="D10" s="56"/>
      <c r="E10" s="14">
        <f>189.9+1</f>
        <v>190.9</v>
      </c>
    </row>
    <row r="11" spans="1:9" ht="27.6" customHeight="1" x14ac:dyDescent="0.3">
      <c r="A11" s="57" t="s">
        <v>68</v>
      </c>
      <c r="B11" s="56"/>
      <c r="C11" s="56"/>
      <c r="D11" s="56"/>
      <c r="E11" s="14">
        <f>5.7</f>
        <v>5.7</v>
      </c>
    </row>
    <row r="12" spans="1:9" ht="46.2" customHeight="1" x14ac:dyDescent="0.3">
      <c r="A12" s="57" t="s">
        <v>69</v>
      </c>
      <c r="B12" s="56"/>
      <c r="C12" s="56"/>
      <c r="D12" s="56"/>
      <c r="E12" s="14">
        <f>50.5</f>
        <v>50.5</v>
      </c>
    </row>
    <row r="13" spans="1:9" ht="31.8" customHeight="1" x14ac:dyDescent="0.3">
      <c r="A13" s="57" t="s">
        <v>70</v>
      </c>
      <c r="B13" s="56"/>
      <c r="C13" s="56"/>
      <c r="D13" s="56"/>
      <c r="E13" s="14">
        <f>4683.7</f>
        <v>4683.7</v>
      </c>
    </row>
    <row r="14" spans="1:9" ht="30" customHeight="1" x14ac:dyDescent="0.3">
      <c r="A14" s="57" t="s">
        <v>71</v>
      </c>
      <c r="B14" s="56"/>
      <c r="C14" s="56"/>
      <c r="D14" s="56"/>
      <c r="E14" s="14">
        <f>76.6+732.9+120.9+237.8+841.3</f>
        <v>2009.5</v>
      </c>
    </row>
    <row r="15" spans="1:9" ht="28.8" customHeight="1" x14ac:dyDescent="0.3">
      <c r="A15" s="57" t="s">
        <v>72</v>
      </c>
      <c r="B15" s="56"/>
      <c r="C15" s="56"/>
      <c r="D15" s="56"/>
      <c r="E15" s="14">
        <f>237.5+20.1+213.1+325.8+452.1</f>
        <v>1248.5999999999999</v>
      </c>
    </row>
    <row r="16" spans="1:9" ht="30" customHeight="1" x14ac:dyDescent="0.3">
      <c r="A16" s="57" t="s">
        <v>73</v>
      </c>
      <c r="B16" s="56"/>
      <c r="C16" s="56"/>
      <c r="D16" s="56"/>
      <c r="E16" s="14">
        <f>0.7</f>
        <v>0.7</v>
      </c>
    </row>
    <row r="17" spans="1:5" ht="27" customHeight="1" x14ac:dyDescent="0.3">
      <c r="A17" s="57" t="s">
        <v>74</v>
      </c>
      <c r="B17" s="56"/>
      <c r="C17" s="56"/>
      <c r="D17" s="56"/>
      <c r="E17" s="14">
        <f>0.9</f>
        <v>0.9</v>
      </c>
    </row>
    <row r="18" spans="1:5" ht="30" customHeight="1" x14ac:dyDescent="0.3">
      <c r="A18" s="57" t="s">
        <v>75</v>
      </c>
      <c r="B18" s="56"/>
      <c r="C18" s="56"/>
      <c r="D18" s="56"/>
      <c r="E18" s="14">
        <f>67.1</f>
        <v>67.099999999999994</v>
      </c>
    </row>
    <row r="19" spans="1:5" ht="46.2" customHeight="1" x14ac:dyDescent="0.3">
      <c r="A19" s="57" t="s">
        <v>76</v>
      </c>
      <c r="B19" s="56"/>
      <c r="C19" s="56"/>
      <c r="D19" s="56"/>
      <c r="E19" s="14">
        <f>17.2</f>
        <v>17.2</v>
      </c>
    </row>
    <row r="20" spans="1:5" ht="40.200000000000003" customHeight="1" x14ac:dyDescent="0.3">
      <c r="A20" s="57" t="s">
        <v>77</v>
      </c>
      <c r="B20" s="56"/>
      <c r="C20" s="56"/>
      <c r="D20" s="56"/>
      <c r="E20" s="14">
        <f>1354.6</f>
        <v>1354.6</v>
      </c>
    </row>
    <row r="21" spans="1:5" x14ac:dyDescent="0.3">
      <c r="A21" s="57" t="s">
        <v>78</v>
      </c>
      <c r="B21" s="56"/>
      <c r="C21" s="56"/>
      <c r="D21" s="56"/>
      <c r="E21" s="14">
        <f>1425</f>
        <v>1425</v>
      </c>
    </row>
    <row r="22" spans="1:5" ht="32.4" customHeight="1" x14ac:dyDescent="0.3">
      <c r="A22" s="57" t="s">
        <v>79</v>
      </c>
      <c r="B22" s="56"/>
      <c r="C22" s="56"/>
      <c r="D22" s="56"/>
      <c r="E22" s="14">
        <f>8131</f>
        <v>8131</v>
      </c>
    </row>
    <row r="23" spans="1:5" ht="33.6" customHeight="1" x14ac:dyDescent="0.3">
      <c r="A23" s="57" t="s">
        <v>80</v>
      </c>
      <c r="B23" s="56"/>
      <c r="C23" s="56"/>
      <c r="D23" s="56"/>
      <c r="E23" s="14">
        <f>221.1</f>
        <v>221.1</v>
      </c>
    </row>
    <row r="24" spans="1:5" ht="28.2" customHeight="1" x14ac:dyDescent="0.3">
      <c r="A24" s="57" t="s">
        <v>81</v>
      </c>
      <c r="B24" s="56"/>
      <c r="C24" s="56"/>
      <c r="D24" s="56"/>
      <c r="E24" s="14">
        <f>342.5</f>
        <v>342.5</v>
      </c>
    </row>
    <row r="25" spans="1:5" x14ac:dyDescent="0.3">
      <c r="A25" s="57" t="s">
        <v>82</v>
      </c>
      <c r="B25" s="56"/>
      <c r="C25" s="56"/>
      <c r="D25" s="56"/>
      <c r="E25" s="14">
        <f>15036</f>
        <v>15036</v>
      </c>
    </row>
    <row r="26" spans="1:5" x14ac:dyDescent="0.3">
      <c r="A26" s="57" t="s">
        <v>83</v>
      </c>
      <c r="B26" s="56"/>
      <c r="C26" s="56"/>
      <c r="D26" s="56"/>
      <c r="E26" s="14">
        <f>285.5+2.6+10.9</f>
        <v>299</v>
      </c>
    </row>
    <row r="27" spans="1:5" ht="56.4" customHeight="1" x14ac:dyDescent="0.3">
      <c r="A27" s="57" t="s">
        <v>84</v>
      </c>
      <c r="B27" s="56"/>
      <c r="C27" s="56"/>
      <c r="D27" s="56"/>
      <c r="E27" s="14">
        <f>1410.2+3357.9</f>
        <v>4768.1000000000004</v>
      </c>
    </row>
    <row r="28" spans="1:5" ht="31.8" customHeight="1" x14ac:dyDescent="0.3">
      <c r="A28" s="57" t="s">
        <v>85</v>
      </c>
      <c r="B28" s="56"/>
      <c r="C28" s="56"/>
      <c r="D28" s="56"/>
      <c r="E28" s="14">
        <f>1200</f>
        <v>1200</v>
      </c>
    </row>
    <row r="29" spans="1:5" ht="33" customHeight="1" x14ac:dyDescent="0.3">
      <c r="A29" s="57" t="s">
        <v>86</v>
      </c>
      <c r="B29" s="56"/>
      <c r="C29" s="56"/>
      <c r="D29" s="56"/>
      <c r="E29" s="14">
        <f>730.9</f>
        <v>730.9</v>
      </c>
    </row>
    <row r="30" spans="1:5" ht="27" customHeight="1" x14ac:dyDescent="0.3">
      <c r="A30" s="57" t="s">
        <v>87</v>
      </c>
      <c r="B30" s="56"/>
      <c r="C30" s="56"/>
      <c r="D30" s="56"/>
      <c r="E30" s="14">
        <f>982.4</f>
        <v>982.4</v>
      </c>
    </row>
    <row r="31" spans="1:5" ht="25.8" customHeight="1" x14ac:dyDescent="0.3">
      <c r="A31" s="57" t="s">
        <v>88</v>
      </c>
      <c r="B31" s="56"/>
      <c r="C31" s="56"/>
      <c r="D31" s="56"/>
      <c r="E31" s="14">
        <f>759.4</f>
        <v>759.4</v>
      </c>
    </row>
    <row r="32" spans="1:5" ht="30" customHeight="1" x14ac:dyDescent="0.3">
      <c r="A32" s="57" t="s">
        <v>89</v>
      </c>
      <c r="B32" s="56"/>
      <c r="C32" s="56"/>
      <c r="D32" s="56"/>
      <c r="E32" s="14">
        <f>3121</f>
        <v>3121</v>
      </c>
    </row>
    <row r="33" spans="1:5" ht="43.8" customHeight="1" x14ac:dyDescent="0.3">
      <c r="A33" s="57" t="s">
        <v>90</v>
      </c>
      <c r="B33" s="56"/>
      <c r="C33" s="56"/>
      <c r="D33" s="56"/>
      <c r="E33" s="14">
        <f>156.3</f>
        <v>156.30000000000001</v>
      </c>
    </row>
    <row r="34" spans="1:5" ht="31.2" customHeight="1" x14ac:dyDescent="0.3">
      <c r="A34" s="57" t="s">
        <v>88</v>
      </c>
      <c r="B34" s="56"/>
      <c r="C34" s="56"/>
      <c r="D34" s="56"/>
      <c r="E34" s="14">
        <f>9316.7</f>
        <v>9316.7000000000007</v>
      </c>
    </row>
    <row r="35" spans="1:5" x14ac:dyDescent="0.3">
      <c r="A35" s="49" t="s">
        <v>5</v>
      </c>
      <c r="B35" s="50"/>
      <c r="C35" s="50"/>
      <c r="D35" s="50"/>
      <c r="E35" s="13">
        <f>'Муниципальные районы'!B17-Учреждения!E5+'Муниципальные районы'!B16</f>
        <v>340737.50412999978</v>
      </c>
    </row>
    <row r="36" spans="1:5" x14ac:dyDescent="0.3">
      <c r="A36" s="15"/>
      <c r="B36" s="16"/>
      <c r="C36" s="16"/>
      <c r="D36" s="6"/>
      <c r="E36" s="17"/>
    </row>
    <row r="37" spans="1:5" x14ac:dyDescent="0.3">
      <c r="A37" s="51" t="s">
        <v>14</v>
      </c>
      <c r="B37" s="53" t="s">
        <v>6</v>
      </c>
      <c r="C37" s="54" t="s">
        <v>7</v>
      </c>
      <c r="D37" s="54"/>
      <c r="E37" s="54"/>
    </row>
    <row r="38" spans="1:5" ht="82.8" x14ac:dyDescent="0.3">
      <c r="A38" s="52"/>
      <c r="B38" s="53"/>
      <c r="C38" s="18" t="s">
        <v>8</v>
      </c>
      <c r="D38" s="18" t="s">
        <v>9</v>
      </c>
      <c r="E38" s="18" t="s">
        <v>10</v>
      </c>
    </row>
    <row r="39" spans="1:5" x14ac:dyDescent="0.3">
      <c r="A39" s="21" t="s">
        <v>43</v>
      </c>
      <c r="B39" s="19">
        <v>953.67606000000001</v>
      </c>
      <c r="C39" s="19">
        <v>85.565209999999993</v>
      </c>
      <c r="D39" s="19">
        <v>25.840699999999998</v>
      </c>
      <c r="E39" s="19"/>
    </row>
    <row r="40" spans="1:5" ht="27.6" x14ac:dyDescent="0.3">
      <c r="A40" s="21" t="s">
        <v>44</v>
      </c>
      <c r="B40" s="19">
        <v>28552.346580000001</v>
      </c>
      <c r="C40" s="19">
        <v>114.14587</v>
      </c>
      <c r="D40" s="19"/>
      <c r="E40" s="19">
        <v>-32.508000000000003</v>
      </c>
    </row>
    <row r="41" spans="1:5" x14ac:dyDescent="0.3">
      <c r="A41" s="21" t="s">
        <v>45</v>
      </c>
      <c r="B41" s="19">
        <v>260.40899999999999</v>
      </c>
      <c r="C41" s="19"/>
      <c r="D41" s="19"/>
      <c r="E41" s="19"/>
    </row>
    <row r="42" spans="1:5" x14ac:dyDescent="0.3">
      <c r="A42" s="21" t="s">
        <v>46</v>
      </c>
      <c r="B42" s="19">
        <v>91.693020000000004</v>
      </c>
      <c r="C42" s="19"/>
      <c r="D42" s="19"/>
      <c r="E42" s="19"/>
    </row>
    <row r="43" spans="1:5" ht="27.6" x14ac:dyDescent="0.3">
      <c r="A43" s="21" t="s">
        <v>47</v>
      </c>
      <c r="B43" s="19">
        <v>208671.63070000001</v>
      </c>
      <c r="C43" s="19"/>
      <c r="D43" s="19"/>
      <c r="E43" s="19">
        <v>4685.9040000000005</v>
      </c>
    </row>
    <row r="44" spans="1:5" x14ac:dyDescent="0.3">
      <c r="A44" s="21" t="s">
        <v>48</v>
      </c>
      <c r="B44" s="19">
        <v>234.78800000000001</v>
      </c>
      <c r="C44" s="19"/>
      <c r="D44" s="19"/>
      <c r="E44" s="19"/>
    </row>
    <row r="45" spans="1:5" x14ac:dyDescent="0.3">
      <c r="A45" s="21" t="s">
        <v>49</v>
      </c>
      <c r="B45" s="19">
        <v>104486.17292</v>
      </c>
      <c r="C45" s="19"/>
      <c r="D45" s="19"/>
      <c r="E45" s="19"/>
    </row>
    <row r="46" spans="1:5" x14ac:dyDescent="0.3">
      <c r="A46" s="21" t="s">
        <v>50</v>
      </c>
      <c r="B46" s="19">
        <v>3477.3778000000002</v>
      </c>
      <c r="C46" s="19"/>
      <c r="D46" s="19"/>
      <c r="E46" s="19"/>
    </row>
    <row r="47" spans="1:5" x14ac:dyDescent="0.3">
      <c r="A47" s="21" t="s">
        <v>51</v>
      </c>
      <c r="B47" s="19">
        <v>25042.05891</v>
      </c>
      <c r="C47" s="19">
        <v>2302</v>
      </c>
      <c r="D47" s="19">
        <v>1135</v>
      </c>
      <c r="E47" s="19">
        <v>16192.311079999999</v>
      </c>
    </row>
    <row r="48" spans="1:5" x14ac:dyDescent="0.3">
      <c r="A48" s="21" t="s">
        <v>52</v>
      </c>
      <c r="B48" s="19">
        <v>5019.1843399999998</v>
      </c>
      <c r="C48" s="19"/>
      <c r="D48" s="19"/>
      <c r="E48" s="19">
        <v>5323</v>
      </c>
    </row>
    <row r="49" spans="1:5" x14ac:dyDescent="0.3">
      <c r="A49" s="21" t="s">
        <v>53</v>
      </c>
      <c r="B49" s="19">
        <v>370.6</v>
      </c>
      <c r="C49" s="19"/>
      <c r="D49" s="19"/>
      <c r="E49" s="19"/>
    </row>
    <row r="50" spans="1:5" ht="27.6" x14ac:dyDescent="0.3">
      <c r="A50" s="21" t="s">
        <v>54</v>
      </c>
      <c r="B50" s="19">
        <v>6889.7961100000002</v>
      </c>
      <c r="C50" s="19">
        <v>1800</v>
      </c>
      <c r="D50" s="19"/>
      <c r="E50" s="19"/>
    </row>
    <row r="51" spans="1:5" x14ac:dyDescent="0.3">
      <c r="A51" s="21" t="s">
        <v>55</v>
      </c>
      <c r="B51" s="19">
        <v>131.30000000000001</v>
      </c>
      <c r="C51" s="19"/>
      <c r="D51" s="19"/>
      <c r="E51" s="19"/>
    </row>
    <row r="52" spans="1:5" ht="27.6" x14ac:dyDescent="0.3">
      <c r="A52" s="21" t="s">
        <v>56</v>
      </c>
      <c r="B52" s="19">
        <v>2321.3683299999998</v>
      </c>
      <c r="C52" s="19"/>
      <c r="D52" s="19"/>
      <c r="E52" s="19">
        <v>1477.93047</v>
      </c>
    </row>
    <row r="53" spans="1:5" x14ac:dyDescent="0.3">
      <c r="A53" s="21" t="s">
        <v>57</v>
      </c>
      <c r="B53" s="19">
        <v>16.497</v>
      </c>
      <c r="C53" s="19"/>
      <c r="D53" s="19"/>
      <c r="E53" s="19"/>
    </row>
    <row r="54" spans="1:5" x14ac:dyDescent="0.3">
      <c r="A54" s="21" t="s">
        <v>58</v>
      </c>
      <c r="B54" s="19">
        <v>403045.03333000001</v>
      </c>
      <c r="C54" s="19"/>
      <c r="D54" s="19"/>
      <c r="E54" s="19"/>
    </row>
    <row r="55" spans="1:5" x14ac:dyDescent="0.3">
      <c r="A55" s="21" t="s">
        <v>59</v>
      </c>
      <c r="B55" s="19">
        <v>120.78248000000001</v>
      </c>
      <c r="C55" s="19"/>
      <c r="D55" s="19"/>
      <c r="E55" s="19"/>
    </row>
    <row r="56" spans="1:5" x14ac:dyDescent="0.3">
      <c r="A56" s="21" t="s">
        <v>60</v>
      </c>
      <c r="B56" s="19">
        <v>300000.46198000002</v>
      </c>
      <c r="C56" s="19"/>
      <c r="D56" s="19"/>
      <c r="E56" s="19"/>
    </row>
    <row r="57" spans="1:5" ht="27.6" x14ac:dyDescent="0.3">
      <c r="A57" s="21" t="s">
        <v>61</v>
      </c>
      <c r="B57" s="19">
        <v>82.808840000000004</v>
      </c>
      <c r="C57" s="19">
        <v>63.601260000000003</v>
      </c>
      <c r="D57" s="19">
        <v>19.20758</v>
      </c>
      <c r="E57" s="19"/>
    </row>
    <row r="58" spans="1:5" x14ac:dyDescent="0.3">
      <c r="A58" s="21" t="s">
        <v>62</v>
      </c>
      <c r="B58" s="19">
        <v>8703.0472399999999</v>
      </c>
      <c r="C58" s="19">
        <v>196.56912</v>
      </c>
      <c r="D58" s="19">
        <v>27.800999999999998</v>
      </c>
      <c r="E58" s="19"/>
    </row>
    <row r="59" spans="1:5" x14ac:dyDescent="0.3">
      <c r="A59" s="21" t="s">
        <v>63</v>
      </c>
      <c r="B59" s="19">
        <v>356.05932999999999</v>
      </c>
      <c r="C59" s="19"/>
      <c r="D59" s="19"/>
      <c r="E59" s="19"/>
    </row>
    <row r="60" spans="1:5" x14ac:dyDescent="0.3">
      <c r="A60" s="21" t="s">
        <v>64</v>
      </c>
      <c r="B60" s="19">
        <v>2142.3000000000002</v>
      </c>
      <c r="C60" s="19"/>
      <c r="D60" s="19"/>
      <c r="E60" s="19"/>
    </row>
    <row r="61" spans="1:5" x14ac:dyDescent="0.3">
      <c r="A61" s="23" t="s">
        <v>65</v>
      </c>
      <c r="B61" s="20">
        <v>1100969.39197</v>
      </c>
      <c r="C61" s="20">
        <v>4561.8814599999996</v>
      </c>
      <c r="D61" s="20">
        <v>1207.8492799999999</v>
      </c>
      <c r="E61" s="20">
        <v>27646.637549999999</v>
      </c>
    </row>
  </sheetData>
  <mergeCells count="35">
    <mergeCell ref="A31:D31"/>
    <mergeCell ref="A32:D32"/>
    <mergeCell ref="A33:D33"/>
    <mergeCell ref="A34:D34"/>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5:D35"/>
    <mergeCell ref="A37:A38"/>
    <mergeCell ref="B37:B38"/>
    <mergeCell ref="C37:E37"/>
    <mergeCell ref="A7:D7"/>
    <mergeCell ref="A8:D8"/>
    <mergeCell ref="A9:D9"/>
    <mergeCell ref="A10:D10"/>
    <mergeCell ref="A11:D11"/>
    <mergeCell ref="A12:D12"/>
    <mergeCell ref="A13:D13"/>
    <mergeCell ref="A14:D14"/>
    <mergeCell ref="A15:D15"/>
  </mergeCells>
  <pageMargins left="0.70866141732283472" right="0.70866141732283472" top="0.46" bottom="0.55000000000000004"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view="pageBreakPreview" zoomScaleNormal="100" zoomScaleSheetLayoutView="100" workbookViewId="0">
      <selection activeCell="B18" sqref="B18"/>
    </sheetView>
  </sheetViews>
  <sheetFormatPr defaultRowHeight="14.4" x14ac:dyDescent="0.3"/>
  <cols>
    <col min="1" max="1" width="38.33203125" customWidth="1"/>
    <col min="2" max="2" width="13.109375" customWidth="1"/>
    <col min="3" max="3" width="13.77734375" customWidth="1"/>
    <col min="4" max="4" width="13.33203125" customWidth="1"/>
    <col min="5" max="5" width="14.33203125" customWidth="1"/>
    <col min="6" max="6" width="14.44140625" customWidth="1"/>
    <col min="7" max="7" width="14.6640625" customWidth="1"/>
    <col min="8" max="8" width="14.109375" customWidth="1"/>
    <col min="9" max="9" width="13.21875" customWidth="1"/>
    <col min="10" max="10" width="12.6640625" customWidth="1"/>
    <col min="11" max="11" width="11" customWidth="1"/>
    <col min="12" max="12" width="13.6640625" customWidth="1"/>
    <col min="13" max="14" width="13.21875" customWidth="1"/>
    <col min="15" max="15" width="13.5546875" customWidth="1"/>
    <col min="16" max="16" width="10.88671875" customWidth="1"/>
  </cols>
  <sheetData>
    <row r="1" spans="1:20" s="29" customFormat="1" ht="15.6" x14ac:dyDescent="0.3">
      <c r="A1" s="43" t="s">
        <v>42</v>
      </c>
      <c r="C1" s="30" t="s">
        <v>13</v>
      </c>
    </row>
    <row r="2" spans="1:20" x14ac:dyDescent="0.3">
      <c r="A2" s="38" t="str">
        <f>TEXT(EndData2,"[$-FC19]ДД.ММ.ГГГ")</f>
        <v>25.08.2016</v>
      </c>
      <c r="B2" s="38">
        <f>A2+1</f>
        <v>42608</v>
      </c>
      <c r="C2" s="44" t="str">
        <f>TEXT(B2,"[$-FC19]ДД.ММ.ГГГ")</f>
        <v>26.08.2016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40.200000000000003" x14ac:dyDescent="0.3">
      <c r="A4" s="25" t="s">
        <v>31</v>
      </c>
      <c r="B4" s="40"/>
      <c r="C4" s="40"/>
      <c r="D4" s="40"/>
      <c r="E4" s="40"/>
      <c r="F4" s="40"/>
      <c r="G4" s="40"/>
      <c r="H4" s="40"/>
      <c r="I4" s="40"/>
      <c r="J4" s="40"/>
      <c r="K4" s="40"/>
      <c r="L4" s="40"/>
      <c r="M4" s="40"/>
      <c r="N4" s="40">
        <v>5000</v>
      </c>
      <c r="O4" s="40"/>
      <c r="P4" s="26">
        <v>5000</v>
      </c>
      <c r="Q4" s="27"/>
      <c r="R4" s="27"/>
      <c r="S4" s="27"/>
      <c r="T4" s="27"/>
    </row>
    <row r="5" spans="1:20" ht="27" x14ac:dyDescent="0.3">
      <c r="A5" s="25" t="s">
        <v>32</v>
      </c>
      <c r="B5" s="40"/>
      <c r="C5" s="40"/>
      <c r="D5" s="40"/>
      <c r="E5" s="40"/>
      <c r="F5" s="40"/>
      <c r="G5" s="40"/>
      <c r="H5" s="40"/>
      <c r="I5" s="40">
        <v>3200</v>
      </c>
      <c r="J5" s="40"/>
      <c r="K5" s="40"/>
      <c r="L5" s="40">
        <v>3000</v>
      </c>
      <c r="M5" s="40"/>
      <c r="N5" s="40"/>
      <c r="O5" s="40"/>
      <c r="P5" s="26">
        <v>6200</v>
      </c>
      <c r="Q5" s="27"/>
      <c r="R5" s="27"/>
      <c r="S5" s="27"/>
      <c r="T5" s="27"/>
    </row>
    <row r="6" spans="1:20" ht="93" x14ac:dyDescent="0.3">
      <c r="A6" s="25" t="s">
        <v>33</v>
      </c>
      <c r="B6" s="40">
        <v>342.47494</v>
      </c>
      <c r="C6" s="40">
        <v>1446.1179999999999</v>
      </c>
      <c r="D6" s="40">
        <v>2584.4169999999999</v>
      </c>
      <c r="E6" s="40">
        <v>4610.7484800000002</v>
      </c>
      <c r="F6" s="40"/>
      <c r="G6" s="40">
        <v>230.76922999999999</v>
      </c>
      <c r="H6" s="40"/>
      <c r="I6" s="40"/>
      <c r="J6" s="40">
        <v>4645.8853799999997</v>
      </c>
      <c r="K6" s="40"/>
      <c r="L6" s="40"/>
      <c r="M6" s="40">
        <v>5477.8140000000003</v>
      </c>
      <c r="N6" s="40">
        <v>20482.591</v>
      </c>
      <c r="O6" s="40">
        <v>2975.06855</v>
      </c>
      <c r="P6" s="26">
        <v>42795.886579999999</v>
      </c>
      <c r="Q6" s="27"/>
      <c r="R6" s="27"/>
      <c r="S6" s="27"/>
      <c r="T6" s="27"/>
    </row>
    <row r="7" spans="1:20" ht="66.599999999999994" x14ac:dyDescent="0.3">
      <c r="A7" s="25" t="s">
        <v>34</v>
      </c>
      <c r="B7" s="40">
        <v>2914.3074000000001</v>
      </c>
      <c r="C7" s="40"/>
      <c r="D7" s="40"/>
      <c r="E7" s="40"/>
      <c r="F7" s="40"/>
      <c r="G7" s="40"/>
      <c r="H7" s="40"/>
      <c r="I7" s="40"/>
      <c r="J7" s="40"/>
      <c r="K7" s="40"/>
      <c r="L7" s="40"/>
      <c r="M7" s="40"/>
      <c r="N7" s="40"/>
      <c r="O7" s="40"/>
      <c r="P7" s="26">
        <v>2914.3074000000001</v>
      </c>
      <c r="Q7" s="27"/>
      <c r="R7" s="27"/>
      <c r="S7" s="27"/>
      <c r="T7" s="27"/>
    </row>
    <row r="8" spans="1:20" ht="66.599999999999994" x14ac:dyDescent="0.3">
      <c r="A8" s="25" t="s">
        <v>35</v>
      </c>
      <c r="B8" s="40">
        <v>265.32299999999998</v>
      </c>
      <c r="C8" s="40">
        <v>80</v>
      </c>
      <c r="D8" s="40"/>
      <c r="E8" s="40"/>
      <c r="F8" s="40"/>
      <c r="G8" s="40"/>
      <c r="H8" s="40"/>
      <c r="I8" s="40"/>
      <c r="J8" s="40"/>
      <c r="K8" s="40"/>
      <c r="L8" s="40"/>
      <c r="M8" s="40"/>
      <c r="N8" s="40"/>
      <c r="O8" s="40"/>
      <c r="P8" s="26">
        <v>345.32299999999998</v>
      </c>
      <c r="Q8" s="27"/>
      <c r="R8" s="27"/>
      <c r="S8" s="27"/>
      <c r="T8" s="27"/>
    </row>
    <row r="9" spans="1:20" ht="66.599999999999994" x14ac:dyDescent="0.3">
      <c r="A9" s="25" t="s">
        <v>36</v>
      </c>
      <c r="B9" s="40">
        <v>18.215</v>
      </c>
      <c r="C9" s="40">
        <v>4500</v>
      </c>
      <c r="D9" s="40"/>
      <c r="E9" s="40"/>
      <c r="F9" s="40"/>
      <c r="G9" s="40"/>
      <c r="H9" s="40"/>
      <c r="I9" s="40"/>
      <c r="J9" s="40"/>
      <c r="K9" s="40"/>
      <c r="L9" s="40"/>
      <c r="M9" s="40"/>
      <c r="N9" s="40"/>
      <c r="O9" s="40"/>
      <c r="P9" s="26">
        <v>4518.2150000000001</v>
      </c>
      <c r="Q9" s="27"/>
      <c r="R9" s="27"/>
      <c r="S9" s="27"/>
      <c r="T9" s="27"/>
    </row>
    <row r="10" spans="1:20" ht="53.4" x14ac:dyDescent="0.3">
      <c r="A10" s="25" t="s">
        <v>37</v>
      </c>
      <c r="B10" s="40"/>
      <c r="C10" s="40">
        <v>6978.4</v>
      </c>
      <c r="D10" s="40"/>
      <c r="E10" s="40"/>
      <c r="F10" s="40"/>
      <c r="G10" s="40"/>
      <c r="H10" s="40"/>
      <c r="I10" s="40"/>
      <c r="J10" s="40"/>
      <c r="K10" s="40"/>
      <c r="L10" s="40"/>
      <c r="M10" s="40"/>
      <c r="N10" s="40"/>
      <c r="O10" s="40"/>
      <c r="P10" s="26">
        <v>6978.4</v>
      </c>
      <c r="Q10" s="27"/>
      <c r="R10" s="27"/>
      <c r="S10" s="27"/>
      <c r="T10" s="27"/>
    </row>
    <row r="11" spans="1:20" ht="79.8" x14ac:dyDescent="0.3">
      <c r="A11" s="25" t="s">
        <v>38</v>
      </c>
      <c r="B11" s="40">
        <v>1588.5910799999999</v>
      </c>
      <c r="C11" s="40"/>
      <c r="D11" s="40"/>
      <c r="E11" s="40"/>
      <c r="F11" s="40"/>
      <c r="G11" s="40"/>
      <c r="H11" s="40"/>
      <c r="I11" s="40"/>
      <c r="J11" s="40"/>
      <c r="K11" s="40"/>
      <c r="L11" s="40"/>
      <c r="M11" s="40"/>
      <c r="N11" s="40"/>
      <c r="O11" s="40"/>
      <c r="P11" s="26">
        <v>1588.5910799999999</v>
      </c>
      <c r="Q11" s="27"/>
      <c r="R11" s="27"/>
      <c r="S11" s="27"/>
      <c r="T11" s="27"/>
    </row>
    <row r="12" spans="1:20" ht="40.200000000000003" x14ac:dyDescent="0.3">
      <c r="A12" s="25" t="s">
        <v>39</v>
      </c>
      <c r="B12" s="40"/>
      <c r="C12" s="40">
        <v>148.92143999999999</v>
      </c>
      <c r="D12" s="40"/>
      <c r="E12" s="40">
        <v>74.460719999999995</v>
      </c>
      <c r="F12" s="40"/>
      <c r="G12" s="40"/>
      <c r="H12" s="40"/>
      <c r="I12" s="40"/>
      <c r="J12" s="40">
        <v>49.640479999999997</v>
      </c>
      <c r="K12" s="40"/>
      <c r="L12" s="40"/>
      <c r="M12" s="40"/>
      <c r="N12" s="40"/>
      <c r="O12" s="40"/>
      <c r="P12" s="26">
        <v>273.02264000000002</v>
      </c>
      <c r="Q12" s="27"/>
      <c r="R12" s="27"/>
      <c r="S12" s="27"/>
      <c r="T12" s="27"/>
    </row>
    <row r="13" spans="1:20" ht="79.8" x14ac:dyDescent="0.3">
      <c r="A13" s="25" t="s">
        <v>40</v>
      </c>
      <c r="B13" s="40"/>
      <c r="C13" s="40"/>
      <c r="D13" s="40"/>
      <c r="E13" s="40"/>
      <c r="F13" s="40"/>
      <c r="G13" s="40">
        <v>-1104.5335399999999</v>
      </c>
      <c r="H13" s="40"/>
      <c r="I13" s="40"/>
      <c r="J13" s="40"/>
      <c r="K13" s="40"/>
      <c r="L13" s="40"/>
      <c r="M13" s="40"/>
      <c r="N13" s="40"/>
      <c r="O13" s="40"/>
      <c r="P13" s="26">
        <v>-1104.5335399999999</v>
      </c>
      <c r="Q13" s="27"/>
      <c r="R13" s="27"/>
      <c r="S13" s="27"/>
      <c r="T13" s="27"/>
    </row>
    <row r="14" spans="1:20" x14ac:dyDescent="0.3">
      <c r="A14" s="33" t="s">
        <v>41</v>
      </c>
      <c r="B14" s="41">
        <v>5128.9114200000004</v>
      </c>
      <c r="C14" s="41">
        <v>13153.43944</v>
      </c>
      <c r="D14" s="41">
        <v>2584.4169999999999</v>
      </c>
      <c r="E14" s="41">
        <v>4685.2092000000002</v>
      </c>
      <c r="F14" s="41"/>
      <c r="G14" s="41">
        <v>-873.76431000000002</v>
      </c>
      <c r="H14" s="41"/>
      <c r="I14" s="41">
        <v>3200</v>
      </c>
      <c r="J14" s="41">
        <v>4695.5258599999997</v>
      </c>
      <c r="K14" s="41"/>
      <c r="L14" s="41">
        <v>3000</v>
      </c>
      <c r="M14" s="41">
        <v>5477.8140000000003</v>
      </c>
      <c r="N14" s="41">
        <v>25482.591</v>
      </c>
      <c r="O14" s="41">
        <v>2975.06855</v>
      </c>
      <c r="P14" s="26">
        <v>69509.212159999995</v>
      </c>
      <c r="Q14" s="34"/>
      <c r="R14" s="34"/>
      <c r="S14" s="34"/>
      <c r="T14" s="34"/>
    </row>
    <row r="16" spans="1:20" x14ac:dyDescent="0.3">
      <c r="A16" s="37" t="s">
        <v>30</v>
      </c>
      <c r="B16" s="36">
        <f>Учреждения!B61+'Муниципальные районы'!P14</f>
        <v>1170478.6041299999</v>
      </c>
    </row>
    <row r="17" spans="1:2" ht="32.25" customHeight="1" x14ac:dyDescent="0.3">
      <c r="A17" s="37" t="str">
        <f>CONCATENATE("Остатки бюджетных средств на ",C2,"г.")</f>
        <v>Остатки бюджетных средств на 26.08.2016г.</v>
      </c>
      <c r="B17" s="36">
        <v>2037585.6</v>
      </c>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2016-08-28T23:07:26Z</dcterms:modified>
</cp:coreProperties>
</file>