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1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Бюджетополучатели!$20:$21</definedName>
    <definedName name="_xlnm.Print_Titles" localSheetId="1">'Муниципальные районы'!$1:$3</definedName>
    <definedName name="_xlnm.Print_Area" localSheetId="0">Бюджетополучатели!$A$1:$D$64</definedName>
    <definedName name="_xlnm.Print_Area" localSheetId="1">'Муниципальные районы'!$A$1:$P$38</definedName>
  </definedNames>
  <calcPr calcId="162913"/>
</workbook>
</file>

<file path=xl/calcChain.xml><?xml version="1.0" encoding="utf-8"?>
<calcChain xmlns="http://schemas.openxmlformats.org/spreadsheetml/2006/main">
  <c r="B64" i="1" l="1"/>
  <c r="B30" i="1"/>
  <c r="D13" i="1" l="1"/>
  <c r="D8" i="1"/>
  <c r="D10" i="1"/>
  <c r="D9" i="1" s="1"/>
  <c r="D6" i="1" s="1"/>
  <c r="H1" i="1" l="1"/>
  <c r="F1" i="1" l="1"/>
  <c r="E6" i="1" s="1"/>
  <c r="A2" i="1" s="1"/>
  <c r="E3" i="1" l="1"/>
  <c r="G3" i="1" s="1"/>
  <c r="A11" i="1" s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<sst xmlns="http://schemas.openxmlformats.org/spreadsheetml/2006/main" count="116" uniqueCount="115">
  <si>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</si>
  <si>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</si>
  <si>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</si>
  <si>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</si>
  <si>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</si>
  <si>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</si>
  <si>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</si>
  <si>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</si>
  <si>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</si>
  <si>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</si>
  <si>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</si>
  <si>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</si>
  <si>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</si>
  <si>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</si>
  <si>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</si>
  <si>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</si>
  <si>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</si>
  <si>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</si>
  <si>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</si>
  <si>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</si>
  <si>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</si>
  <si>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</si>
  <si>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</si>
  <si>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</si>
  <si>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</si>
  <si>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</si>
  <si>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</si>
  <si>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</si>
  <si>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</si>
  <si>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</si>
  <si>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</si>
  <si>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</si>
  <si>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</si>
  <si>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</si>
  <si>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</si>
  <si>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</si>
  <si>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</si>
  <si>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</si>
  <si>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</si>
  <si>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</si>
  <si>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</si>
  <si>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</si>
  <si>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</si>
  <si>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</si>
  <si>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</si>
  <si>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</si>
  <si>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</si>
  <si>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</si>
  <si>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</si>
  <si>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</si>
  <si>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</si>
  <si>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</si>
  <si>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</si>
  <si>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Иные межбюджетные трансферты на  поддержку экономического и социального развития коренных малочисленных народов Севера,Сибири и Дальнего Востока Российской Федерации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</si>
  <si>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</si>
  <si>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</si>
  <si>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</si>
  <si>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</si>
  <si>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</si>
  <si>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</si>
  <si>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</si>
  <si>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Реализация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</si>
  <si>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Выплата единовременного пособия при всех формах устройства детей, лишенных родительского попечения, в семью</t>
  </si>
  <si>
    <t>Проведение Всероссийской сельскохозяйственной переписи в 2016 году</t>
  </si>
  <si>
    <t>Мероприятия государственной программы Российской Федерации "Доступная среда" на 2011-2020 годы (софинансирование за счет средств краевого бюджета)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</si>
  <si>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</si>
  <si>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</si>
  <si>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</si>
  <si>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</si>
  <si>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</si>
  <si>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</si>
  <si>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</si>
  <si>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</si>
  <si>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</si>
  <si>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</si>
  <si>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</si>
  <si>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</si>
  <si>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</si>
  <si>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</si>
  <si>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</si>
  <si>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</si>
  <si>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</si>
  <si>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</si>
  <si>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</si>
  <si>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</si>
  <si>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</si>
  <si>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</si>
  <si>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</si>
  <si>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</si>
  <si>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</si>
  <si>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</si>
  <si>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</si>
  <si>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</si>
  <si>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</si>
  <si>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</si>
  <si>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</si>
  <si>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</si>
  <si>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</si>
  <si>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</si>
  <si>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</si>
  <si>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</si>
  <si>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</si>
  <si>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</si>
  <si>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</si>
  <si>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</si>
  <si>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</si>
  <si>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</si>
  <si>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31.08.2016</t>
  </si>
  <si>
    <t>01.08.2016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</si>
  <si>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</si>
  <si>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</si>
  <si>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</t>
  </si>
  <si>
    <t>Разработка и реализация комплекса мер по оказанию поддержки детям, оказавшимся в трудной жизненной ситуации (расходы за счет Фонда поддержки детей, находящихся в трудной жизненной ситуации)</t>
  </si>
  <si>
    <t>Погашение бюджетного кредита</t>
  </si>
  <si>
    <t>Процентные платежи по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</si>
</sst>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0" fillId="0" borderId="0" xfId="0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zoomScaleNormal="100" zoomScaleSheetLayoutView="100" workbookViewId="0">
      <selection activeCell="F57" sqref="F57"/>
    </sheetView>
  </sheetViews>
  <sheetFormatPr defaultRowHeight="14.4" x14ac:dyDescent="0.3"/>
  <cols>
    <col min="1" max="1" width="78.5546875" customWidth="1"/>
    <col min="2" max="2" width="18.109375" customWidth="1"/>
    <col min="3" max="3" width="18.2187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7" t="s">
        <v>9</v>
      </c>
      <c r="B1" s="47"/>
      <c r="C1" s="47"/>
      <c r="D1" s="47"/>
      <c r="E1" s="26" t="s">
        <v>108</v>
      </c>
      <c r="F1" s="27" t="str">
        <f>TEXT(E1,"[$-FC19]ММ")</f>
        <v>08</v>
      </c>
      <c r="G1" s="27" t="str">
        <f>TEXT(E1,"[$-FC19]ДД.ММ.ГГГ \г")</f>
        <v>01.08.2016 г</v>
      </c>
      <c r="H1" s="27" t="str">
        <f>TEXT(E1,"[$-FC19]ГГГГ")</f>
        <v>2016</v>
      </c>
    </row>
    <row r="2" spans="1:8" ht="15.6" x14ac:dyDescent="0.3">
      <c r="A2" s="47" t="str">
        <f>CONCATENATE("доходов и расходов краевого бюджета за ",period," ",H1," года")</f>
        <v>доходов и расходов краевого бюджета за август 2016 года</v>
      </c>
      <c r="B2" s="47"/>
      <c r="C2" s="47"/>
      <c r="D2" s="47"/>
      <c r="E2" s="26" t="s">
        <v>107</v>
      </c>
      <c r="F2" s="27" t="str">
        <f>TEXT(E2,"[$-FC19]ДД ММММ ГГГ \г")</f>
        <v>31 августа 2016 г</v>
      </c>
      <c r="G2" s="27" t="str">
        <f>TEXT(E2,"[$-FC19]ДД.ММ.ГГГ \г")</f>
        <v>31.08.2016 г</v>
      </c>
      <c r="H2" s="28"/>
    </row>
    <row r="3" spans="1:8" x14ac:dyDescent="0.3">
      <c r="A3" s="1"/>
      <c r="B3" s="2"/>
      <c r="C3" s="2"/>
      <c r="D3" s="3"/>
      <c r="E3" s="27">
        <f>EndData1+1</f>
        <v>42614</v>
      </c>
      <c r="F3" s="27" t="str">
        <f>TEXT(E3,"[$-FC19]ДД ММММ ГГГ \г")</f>
        <v>01 сентября 2016 г</v>
      </c>
      <c r="G3" s="27" t="str">
        <f>TEXT(E3,"[$-FC19]ДД.ММ.ГГГ \г")</f>
        <v>01.09.2016 г</v>
      </c>
      <c r="H3" s="27"/>
    </row>
    <row r="4" spans="1:8" x14ac:dyDescent="0.3">
      <c r="A4" s="4"/>
      <c r="B4" s="5"/>
      <c r="C4" s="5"/>
      <c r="D4" s="6" t="s">
        <v>0</v>
      </c>
      <c r="E4" s="27"/>
      <c r="F4" s="27"/>
      <c r="G4" s="27"/>
      <c r="H4" s="27"/>
    </row>
    <row r="5" spans="1:8" x14ac:dyDescent="0.3">
      <c r="A5" s="48" t="str">
        <f>CONCATENATE("Остатки средств на ",G1,"ода")</f>
        <v>Остатки средств на 01.08.2016 года</v>
      </c>
      <c r="B5" s="49"/>
      <c r="C5" s="50"/>
      <c r="D5" s="7">
        <v>3206535.8</v>
      </c>
      <c r="E5" s="28"/>
      <c r="F5" s="27"/>
      <c r="G5" s="27"/>
      <c r="H5" s="27"/>
    </row>
    <row r="6" spans="1:8" x14ac:dyDescent="0.3">
      <c r="A6" s="46" t="s">
        <v>1</v>
      </c>
      <c r="B6" s="57"/>
      <c r="C6" s="57"/>
      <c r="D6" s="8">
        <f>D9-D7</f>
        <v>1797032.7860700022</v>
      </c>
      <c r="E6" s="27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август</v>
      </c>
      <c r="F6" s="27"/>
      <c r="G6" s="27"/>
      <c r="H6" s="27"/>
    </row>
    <row r="7" spans="1:8" x14ac:dyDescent="0.3">
      <c r="A7" s="58" t="s">
        <v>10</v>
      </c>
      <c r="B7" s="57"/>
      <c r="C7" s="57"/>
      <c r="D7" s="10">
        <v>3515462</v>
      </c>
      <c r="E7" s="27"/>
      <c r="F7" s="27"/>
      <c r="G7" s="27"/>
      <c r="H7" s="27"/>
    </row>
    <row r="8" spans="1:8" x14ac:dyDescent="0.3">
      <c r="A8" s="58" t="s">
        <v>11</v>
      </c>
      <c r="B8" s="57"/>
      <c r="C8" s="57"/>
      <c r="D8" s="10">
        <f>D7-2839901-15036</f>
        <v>660525</v>
      </c>
    </row>
    <row r="9" spans="1:8" x14ac:dyDescent="0.3">
      <c r="A9" s="59" t="s">
        <v>12</v>
      </c>
      <c r="B9" s="60"/>
      <c r="C9" s="60"/>
      <c r="D9" s="10">
        <f>D11-D5+D10</f>
        <v>5312494.7860700022</v>
      </c>
    </row>
    <row r="10" spans="1:8" x14ac:dyDescent="0.3">
      <c r="A10" s="59" t="s">
        <v>13</v>
      </c>
      <c r="B10" s="60"/>
      <c r="C10" s="60"/>
      <c r="D10" s="10">
        <f>B64+'Муниципальные районы'!P37</f>
        <v>6095577.9860700015</v>
      </c>
    </row>
    <row r="11" spans="1:8" x14ac:dyDescent="0.3">
      <c r="A11" s="51" t="str">
        <f>CONCATENATE("Остатки средств на ",G3,"ода")</f>
        <v>Остатки средств на 01.09.2016 года</v>
      </c>
      <c r="B11" s="46"/>
      <c r="C11" s="46"/>
      <c r="D11" s="43">
        <v>2423452.6</v>
      </c>
    </row>
    <row r="12" spans="1:8" x14ac:dyDescent="0.3">
      <c r="A12" s="61" t="s">
        <v>14</v>
      </c>
      <c r="B12" s="62"/>
      <c r="C12" s="62"/>
      <c r="D12" s="9"/>
    </row>
    <row r="13" spans="1:8" x14ac:dyDescent="0.3">
      <c r="A13" s="61" t="s">
        <v>15</v>
      </c>
      <c r="B13" s="62"/>
      <c r="C13" s="62"/>
      <c r="D13" s="9">
        <f>SUM(D14:D17)</f>
        <v>22369.599999999999</v>
      </c>
    </row>
    <row r="14" spans="1:8" ht="46.2" customHeight="1" x14ac:dyDescent="0.3">
      <c r="A14" s="45" t="s">
        <v>109</v>
      </c>
      <c r="B14" s="46"/>
      <c r="C14" s="46"/>
      <c r="D14" s="44">
        <v>19.2</v>
      </c>
    </row>
    <row r="15" spans="1:8" s="39" customFormat="1" ht="46.2" customHeight="1" x14ac:dyDescent="0.3">
      <c r="A15" s="45" t="s">
        <v>110</v>
      </c>
      <c r="B15" s="46"/>
      <c r="C15" s="46"/>
      <c r="D15" s="44">
        <v>10.5</v>
      </c>
    </row>
    <row r="16" spans="1:8" s="39" customFormat="1" ht="57.6" customHeight="1" x14ac:dyDescent="0.3">
      <c r="A16" s="45" t="s">
        <v>111</v>
      </c>
      <c r="B16" s="46"/>
      <c r="C16" s="46"/>
      <c r="D16" s="44">
        <v>22338.3</v>
      </c>
    </row>
    <row r="17" spans="1:4" s="39" customFormat="1" ht="31.2" customHeight="1" x14ac:dyDescent="0.3">
      <c r="A17" s="45" t="s">
        <v>112</v>
      </c>
      <c r="B17" s="46"/>
      <c r="C17" s="46"/>
      <c r="D17" s="44">
        <v>1.6</v>
      </c>
    </row>
    <row r="18" spans="1:4" s="39" customFormat="1" x14ac:dyDescent="0.3">
      <c r="A18" s="41"/>
      <c r="B18" s="42"/>
      <c r="C18" s="42"/>
      <c r="D18" s="40"/>
    </row>
    <row r="19" spans="1:4" x14ac:dyDescent="0.3">
      <c r="A19" s="23" t="s">
        <v>16</v>
      </c>
      <c r="B19" s="11"/>
      <c r="C19" s="11"/>
      <c r="D19" s="12"/>
    </row>
    <row r="20" spans="1:4" x14ac:dyDescent="0.3">
      <c r="A20" s="52" t="s">
        <v>17</v>
      </c>
      <c r="B20" s="54" t="s">
        <v>2</v>
      </c>
      <c r="C20" s="55" t="s">
        <v>3</v>
      </c>
      <c r="D20" s="56"/>
    </row>
    <row r="21" spans="1:4" ht="90" customHeight="1" x14ac:dyDescent="0.3">
      <c r="A21" s="53"/>
      <c r="B21" s="54"/>
      <c r="C21" s="24" t="s">
        <v>4</v>
      </c>
      <c r="D21" s="24" t="s">
        <v>5</v>
      </c>
    </row>
    <row r="22" spans="1:4" x14ac:dyDescent="0.3">
      <c r="A22" s="13" t="s">
        <v>67</v>
      </c>
      <c r="B22" s="35">
        <v>14095.41179</v>
      </c>
      <c r="C22" s="35">
        <v>8825.5824900000007</v>
      </c>
      <c r="D22" s="35">
        <v>2038.93921</v>
      </c>
    </row>
    <row r="23" spans="1:4" x14ac:dyDescent="0.3">
      <c r="A23" s="13" t="s">
        <v>68</v>
      </c>
      <c r="B23" s="35">
        <v>3183.5468700000001</v>
      </c>
      <c r="C23" s="35">
        <v>1919.9126699999999</v>
      </c>
      <c r="D23" s="35">
        <v>649.84864000000005</v>
      </c>
    </row>
    <row r="24" spans="1:4" x14ac:dyDescent="0.3">
      <c r="A24" s="13" t="s">
        <v>69</v>
      </c>
      <c r="B24" s="35">
        <v>3253.4559300000001</v>
      </c>
      <c r="C24" s="35">
        <v>3240.7907700000001</v>
      </c>
      <c r="D24" s="35">
        <v>12.66516</v>
      </c>
    </row>
    <row r="25" spans="1:4" x14ac:dyDescent="0.3">
      <c r="A25" s="13" t="s">
        <v>70</v>
      </c>
      <c r="B25" s="35">
        <v>51036.303370000001</v>
      </c>
      <c r="C25" s="35">
        <v>12160.900170000001</v>
      </c>
      <c r="D25" s="35">
        <v>4208.1386899999998</v>
      </c>
    </row>
    <row r="26" spans="1:4" ht="27.6" x14ac:dyDescent="0.3">
      <c r="A26" s="13" t="s">
        <v>71</v>
      </c>
      <c r="B26" s="35">
        <v>91734.765700000004</v>
      </c>
      <c r="C26" s="35">
        <v>3373.6464099999998</v>
      </c>
      <c r="D26" s="35">
        <v>1201.73558</v>
      </c>
    </row>
    <row r="27" spans="1:4" x14ac:dyDescent="0.3">
      <c r="A27" s="13" t="s">
        <v>72</v>
      </c>
      <c r="B27" s="35">
        <v>8113.9687800000002</v>
      </c>
      <c r="C27" s="35">
        <v>2530.98587</v>
      </c>
      <c r="D27" s="35">
        <v>580.27950999999996</v>
      </c>
    </row>
    <row r="28" spans="1:4" x14ac:dyDescent="0.3">
      <c r="A28" s="13" t="s">
        <v>73</v>
      </c>
      <c r="B28" s="35">
        <v>13819.21804</v>
      </c>
      <c r="C28" s="35">
        <v>1017.0361799999999</v>
      </c>
      <c r="D28" s="35">
        <v>355.50396999999998</v>
      </c>
    </row>
    <row r="29" spans="1:4" x14ac:dyDescent="0.3">
      <c r="A29" s="13" t="s">
        <v>74</v>
      </c>
      <c r="B29" s="35">
        <v>467746.19957</v>
      </c>
      <c r="C29" s="35">
        <v>3060.58745</v>
      </c>
      <c r="D29" s="35">
        <v>964.61560999999995</v>
      </c>
    </row>
    <row r="30" spans="1:4" x14ac:dyDescent="0.3">
      <c r="A30" s="13" t="s">
        <v>75</v>
      </c>
      <c r="B30" s="35">
        <f>17760.96467-12052</f>
        <v>5708.9646700000012</v>
      </c>
      <c r="C30" s="35">
        <v>3100.0495599999999</v>
      </c>
      <c r="D30" s="35">
        <v>1058.33394</v>
      </c>
    </row>
    <row r="31" spans="1:4" x14ac:dyDescent="0.3">
      <c r="A31" s="13" t="s">
        <v>76</v>
      </c>
      <c r="B31" s="35">
        <v>211175.3236</v>
      </c>
      <c r="C31" s="35">
        <v>6265.2851899999996</v>
      </c>
      <c r="D31" s="35">
        <v>1695.12564</v>
      </c>
    </row>
    <row r="32" spans="1:4" x14ac:dyDescent="0.3">
      <c r="A32" s="13" t="s">
        <v>77</v>
      </c>
      <c r="B32" s="35">
        <v>206985.97688999999</v>
      </c>
      <c r="C32" s="35">
        <v>4274.8898900000004</v>
      </c>
      <c r="D32" s="35">
        <v>1005.34912</v>
      </c>
    </row>
    <row r="33" spans="1:4" x14ac:dyDescent="0.3">
      <c r="A33" s="13" t="s">
        <v>78</v>
      </c>
      <c r="B33" s="35">
        <v>649896.30746000004</v>
      </c>
      <c r="C33" s="35">
        <v>14739.172430000001</v>
      </c>
      <c r="D33" s="35">
        <v>4396.2277199999999</v>
      </c>
    </row>
    <row r="34" spans="1:4" x14ac:dyDescent="0.3">
      <c r="A34" s="13" t="s">
        <v>79</v>
      </c>
      <c r="B34" s="35">
        <v>528114.00937999994</v>
      </c>
      <c r="C34" s="35">
        <v>17446.731199999998</v>
      </c>
      <c r="D34" s="35">
        <v>5303.0405799999999</v>
      </c>
    </row>
    <row r="35" spans="1:4" x14ac:dyDescent="0.3">
      <c r="A35" s="13" t="s">
        <v>80</v>
      </c>
      <c r="B35" s="35">
        <v>43480.918369999999</v>
      </c>
      <c r="C35" s="35">
        <v>1810.7845299999999</v>
      </c>
      <c r="D35" s="35">
        <v>480.42059</v>
      </c>
    </row>
    <row r="36" spans="1:4" x14ac:dyDescent="0.3">
      <c r="A36" s="13" t="s">
        <v>81</v>
      </c>
      <c r="B36" s="35">
        <v>96637.415259999994</v>
      </c>
      <c r="C36" s="35">
        <v>48833.49626</v>
      </c>
      <c r="D36" s="35">
        <v>15703.257900000001</v>
      </c>
    </row>
    <row r="37" spans="1:4" x14ac:dyDescent="0.3">
      <c r="A37" s="13" t="s">
        <v>82</v>
      </c>
      <c r="B37" s="35">
        <v>19861.31179</v>
      </c>
      <c r="C37" s="35">
        <v>860.64543000000003</v>
      </c>
      <c r="D37" s="35">
        <v>209.11258000000001</v>
      </c>
    </row>
    <row r="38" spans="1:4" x14ac:dyDescent="0.3">
      <c r="A38" s="13" t="s">
        <v>83</v>
      </c>
      <c r="B38" s="35">
        <v>8693.3927999999996</v>
      </c>
      <c r="C38" s="35">
        <v>4647.7508900000003</v>
      </c>
      <c r="D38" s="35">
        <v>920.03648999999996</v>
      </c>
    </row>
    <row r="39" spans="1:4" x14ac:dyDescent="0.3">
      <c r="A39" s="13" t="s">
        <v>84</v>
      </c>
      <c r="B39" s="35">
        <v>5722.5471900000002</v>
      </c>
      <c r="C39" s="35">
        <v>2060.8227499999998</v>
      </c>
      <c r="D39" s="35">
        <v>518.36055999999996</v>
      </c>
    </row>
    <row r="40" spans="1:4" x14ac:dyDescent="0.3">
      <c r="A40" s="13" t="s">
        <v>85</v>
      </c>
      <c r="B40" s="35">
        <v>2334.2950700000001</v>
      </c>
      <c r="C40" s="35">
        <v>1430.7628299999999</v>
      </c>
      <c r="D40" s="35">
        <v>432.32506999999998</v>
      </c>
    </row>
    <row r="41" spans="1:4" x14ac:dyDescent="0.3">
      <c r="A41" s="13" t="s">
        <v>86</v>
      </c>
      <c r="B41" s="35">
        <v>39323.352639999997</v>
      </c>
      <c r="C41" s="35">
        <v>16644.469400000002</v>
      </c>
      <c r="D41" s="35">
        <v>4691.5303899999999</v>
      </c>
    </row>
    <row r="42" spans="1:4" x14ac:dyDescent="0.3">
      <c r="A42" s="13" t="s">
        <v>87</v>
      </c>
      <c r="B42" s="35">
        <v>12866.408589999999</v>
      </c>
      <c r="C42" s="35">
        <v>760.53058999999996</v>
      </c>
      <c r="D42" s="35">
        <v>-64.180779999999999</v>
      </c>
    </row>
    <row r="43" spans="1:4" x14ac:dyDescent="0.3">
      <c r="A43" s="13" t="s">
        <v>88</v>
      </c>
      <c r="B43" s="35">
        <v>1062151.5846899999</v>
      </c>
      <c r="C43" s="35">
        <v>5316.4997000000003</v>
      </c>
      <c r="D43" s="35">
        <v>1534.84439</v>
      </c>
    </row>
    <row r="44" spans="1:4" x14ac:dyDescent="0.3">
      <c r="A44" s="13" t="s">
        <v>89</v>
      </c>
      <c r="B44" s="35">
        <v>17140.633760000001</v>
      </c>
      <c r="C44" s="35">
        <v>9161.1091500000002</v>
      </c>
      <c r="D44" s="35">
        <v>3163.6070399999999</v>
      </c>
    </row>
    <row r="45" spans="1:4" x14ac:dyDescent="0.3">
      <c r="A45" s="13" t="s">
        <v>90</v>
      </c>
      <c r="B45" s="35">
        <v>3135.6083400000002</v>
      </c>
      <c r="C45" s="35">
        <v>1943.87681</v>
      </c>
      <c r="D45" s="35">
        <v>870.47949000000006</v>
      </c>
    </row>
    <row r="46" spans="1:4" x14ac:dyDescent="0.3">
      <c r="A46" s="13" t="s">
        <v>91</v>
      </c>
      <c r="B46" s="35">
        <v>1524.5683300000001</v>
      </c>
      <c r="C46" s="35">
        <v>950</v>
      </c>
      <c r="D46" s="35">
        <v>236.15899999999999</v>
      </c>
    </row>
    <row r="47" spans="1:4" x14ac:dyDescent="0.3">
      <c r="A47" s="13" t="s">
        <v>92</v>
      </c>
      <c r="B47" s="35">
        <v>1826.19849</v>
      </c>
      <c r="C47" s="35">
        <v>1201.41364</v>
      </c>
      <c r="D47" s="35">
        <v>256.63612000000001</v>
      </c>
    </row>
    <row r="48" spans="1:4" x14ac:dyDescent="0.3">
      <c r="A48" s="13" t="s">
        <v>93</v>
      </c>
      <c r="B48" s="35">
        <v>1091.2907399999999</v>
      </c>
      <c r="C48" s="35">
        <v>731.20167000000004</v>
      </c>
      <c r="D48" s="35">
        <v>20.292899999999999</v>
      </c>
    </row>
    <row r="49" spans="1:4" x14ac:dyDescent="0.3">
      <c r="A49" s="13" t="s">
        <v>94</v>
      </c>
      <c r="B49" s="35">
        <v>1338.49946</v>
      </c>
      <c r="C49" s="35">
        <v>832.56609000000003</v>
      </c>
      <c r="D49" s="35">
        <v>190.58158</v>
      </c>
    </row>
    <row r="50" spans="1:4" x14ac:dyDescent="0.3">
      <c r="A50" s="13" t="s">
        <v>95</v>
      </c>
      <c r="B50" s="35">
        <v>1256.32953</v>
      </c>
      <c r="C50" s="35">
        <v>786.14880000000005</v>
      </c>
      <c r="D50" s="35">
        <v>204.29498000000001</v>
      </c>
    </row>
    <row r="51" spans="1:4" x14ac:dyDescent="0.3">
      <c r="A51" s="13" t="s">
        <v>96</v>
      </c>
      <c r="B51" s="35">
        <v>3149.8960299999999</v>
      </c>
      <c r="C51" s="35">
        <v>2139.5225</v>
      </c>
      <c r="D51" s="35">
        <v>503.86873000000003</v>
      </c>
    </row>
    <row r="52" spans="1:4" x14ac:dyDescent="0.3">
      <c r="A52" s="13" t="s">
        <v>97</v>
      </c>
      <c r="B52" s="35">
        <v>450223.89757999999</v>
      </c>
      <c r="C52" s="35">
        <v>19635.787069999998</v>
      </c>
      <c r="D52" s="35">
        <v>5606.0533599999999</v>
      </c>
    </row>
    <row r="53" spans="1:4" x14ac:dyDescent="0.3">
      <c r="A53" s="13" t="s">
        <v>98</v>
      </c>
      <c r="B53" s="35">
        <v>308.07684</v>
      </c>
      <c r="C53" s="35">
        <v>236.61815999999999</v>
      </c>
      <c r="D53" s="35">
        <v>71.458680000000001</v>
      </c>
    </row>
    <row r="54" spans="1:4" x14ac:dyDescent="0.3">
      <c r="A54" s="13" t="s">
        <v>99</v>
      </c>
      <c r="B54" s="35">
        <v>1630.9276600000001</v>
      </c>
      <c r="C54" s="35">
        <v>1066.6807200000001</v>
      </c>
      <c r="D54" s="35">
        <v>280</v>
      </c>
    </row>
    <row r="55" spans="1:4" x14ac:dyDescent="0.3">
      <c r="A55" s="13" t="s">
        <v>100</v>
      </c>
      <c r="B55" s="35">
        <v>2563.1573699999999</v>
      </c>
      <c r="C55" s="35">
        <v>1166.7928999999999</v>
      </c>
      <c r="D55" s="35">
        <v>644.90146000000004</v>
      </c>
    </row>
    <row r="56" spans="1:4" x14ac:dyDescent="0.3">
      <c r="A56" s="13" t="s">
        <v>101</v>
      </c>
      <c r="B56" s="35">
        <v>175159.2825</v>
      </c>
      <c r="C56" s="35">
        <v>2975.4206399999998</v>
      </c>
      <c r="D56" s="35">
        <v>967.70735999999999</v>
      </c>
    </row>
    <row r="57" spans="1:4" x14ac:dyDescent="0.3">
      <c r="A57" s="13" t="s">
        <v>102</v>
      </c>
      <c r="B57" s="35">
        <v>62861.945379999997</v>
      </c>
      <c r="C57" s="35">
        <v>13445.40582</v>
      </c>
      <c r="D57" s="35">
        <v>3876.6967300000001</v>
      </c>
    </row>
    <row r="58" spans="1:4" x14ac:dyDescent="0.3">
      <c r="A58" s="13" t="s">
        <v>103</v>
      </c>
      <c r="B58" s="35">
        <v>3937.8091800000002</v>
      </c>
      <c r="C58" s="35">
        <v>693.58626000000004</v>
      </c>
      <c r="D58" s="35"/>
    </row>
    <row r="59" spans="1:4" x14ac:dyDescent="0.3">
      <c r="A59" s="13" t="s">
        <v>104</v>
      </c>
      <c r="B59" s="35">
        <v>1566.3996400000001</v>
      </c>
      <c r="C59" s="35">
        <v>1257.91805</v>
      </c>
      <c r="D59" s="35"/>
    </row>
    <row r="60" spans="1:4" x14ac:dyDescent="0.3">
      <c r="A60" s="13" t="s">
        <v>105</v>
      </c>
      <c r="B60" s="35">
        <v>2149.6547</v>
      </c>
      <c r="C60" s="35">
        <v>1189.2302199999999</v>
      </c>
      <c r="D60" s="35">
        <v>343.52820000000003</v>
      </c>
    </row>
    <row r="61" spans="1:4" x14ac:dyDescent="0.3">
      <c r="A61" s="13" t="s">
        <v>106</v>
      </c>
      <c r="B61" s="35">
        <v>43779.341549999997</v>
      </c>
      <c r="C61" s="35">
        <v>1440.2279599999999</v>
      </c>
      <c r="D61" s="35">
        <v>730.27808000000005</v>
      </c>
    </row>
    <row r="62" spans="1:4" s="39" customFormat="1" x14ac:dyDescent="0.3">
      <c r="A62" s="13" t="s">
        <v>113</v>
      </c>
      <c r="B62" s="35">
        <v>500000</v>
      </c>
      <c r="C62" s="35"/>
      <c r="D62" s="35"/>
    </row>
    <row r="63" spans="1:4" s="39" customFormat="1" x14ac:dyDescent="0.3">
      <c r="A63" s="13" t="s">
        <v>114</v>
      </c>
      <c r="B63" s="35">
        <v>12052</v>
      </c>
      <c r="C63" s="35"/>
      <c r="D63" s="35"/>
    </row>
    <row r="64" spans="1:4" x14ac:dyDescent="0.3">
      <c r="A64" s="25" t="s">
        <v>2</v>
      </c>
      <c r="B64" s="36">
        <f>SUM(B22:B63)</f>
        <v>4832630.195530002</v>
      </c>
      <c r="C64" s="36">
        <v>225174.83911999999</v>
      </c>
      <c r="D64" s="36">
        <v>65862.054269999993</v>
      </c>
    </row>
  </sheetData>
  <mergeCells count="18">
    <mergeCell ref="A20:A21"/>
    <mergeCell ref="B20:B21"/>
    <mergeCell ref="C20:D20"/>
    <mergeCell ref="A6:C6"/>
    <mergeCell ref="A7:C7"/>
    <mergeCell ref="A8:C8"/>
    <mergeCell ref="A9:C9"/>
    <mergeCell ref="A10:C10"/>
    <mergeCell ref="A12:C12"/>
    <mergeCell ref="A13:C13"/>
    <mergeCell ref="A16:C16"/>
    <mergeCell ref="A17:C17"/>
    <mergeCell ref="A14:C14"/>
    <mergeCell ref="A15:C15"/>
    <mergeCell ref="A1:D1"/>
    <mergeCell ref="A2:D2"/>
    <mergeCell ref="A5:C5"/>
    <mergeCell ref="A11:C11"/>
  </mergeCells>
  <pageMargins left="0.70866141732283472" right="0.22" top="0.39" bottom="0.48" header="0.31496062992125984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view="pageBreakPreview" topLeftCell="A34" zoomScaleNormal="100" zoomScaleSheetLayoutView="100" workbookViewId="0">
      <selection activeCell="G8" sqref="G8"/>
    </sheetView>
  </sheetViews>
  <sheetFormatPr defaultRowHeight="14.4" x14ac:dyDescent="0.3"/>
  <cols>
    <col min="1" max="1" width="36.109375" customWidth="1"/>
    <col min="2" max="2" width="13.109375" customWidth="1"/>
    <col min="3" max="3" width="10.5546875" customWidth="1"/>
    <col min="4" max="4" width="13" customWidth="1"/>
    <col min="5" max="6" width="13.109375" customWidth="1"/>
    <col min="7" max="7" width="13" customWidth="1"/>
    <col min="8" max="8" width="13.44140625" customWidth="1"/>
    <col min="9" max="9" width="9.88671875" customWidth="1"/>
    <col min="10" max="10" width="12.6640625" customWidth="1"/>
    <col min="11" max="11" width="11" customWidth="1"/>
    <col min="12" max="12" width="13.21875" customWidth="1"/>
    <col min="13" max="13" width="10.5546875" customWidth="1"/>
    <col min="14" max="14" width="10.33203125" customWidth="1"/>
    <col min="15" max="15" width="13.77734375" customWidth="1"/>
    <col min="16" max="16" width="13.33203125" customWidth="1"/>
  </cols>
  <sheetData>
    <row r="1" spans="1:20" s="18" customFormat="1" ht="15.6" x14ac:dyDescent="0.3">
      <c r="A1" s="21"/>
      <c r="C1" s="19" t="s">
        <v>8</v>
      </c>
    </row>
    <row r="2" spans="1:20" x14ac:dyDescent="0.3">
      <c r="A2" s="22" t="str">
        <f>TEXT(EndData2,"[$-FC19]ДД.ММ.ГГГ")</f>
        <v>00.01.1900</v>
      </c>
      <c r="C2" s="14"/>
      <c r="P2" s="16" t="s">
        <v>7</v>
      </c>
    </row>
    <row r="3" spans="1:20" s="17" customFormat="1" ht="52.8" x14ac:dyDescent="0.25">
      <c r="A3" s="20" t="s">
        <v>18</v>
      </c>
      <c r="B3" s="33" t="s">
        <v>19</v>
      </c>
      <c r="C3" s="34" t="s">
        <v>20</v>
      </c>
      <c r="D3" s="34" t="s">
        <v>21</v>
      </c>
      <c r="E3" s="34" t="s">
        <v>22</v>
      </c>
      <c r="F3" s="34" t="s">
        <v>23</v>
      </c>
      <c r="G3" s="34" t="s">
        <v>24</v>
      </c>
      <c r="H3" s="34" t="s">
        <v>25</v>
      </c>
      <c r="I3" s="34" t="s">
        <v>26</v>
      </c>
      <c r="J3" s="34" t="s">
        <v>27</v>
      </c>
      <c r="K3" s="34" t="s">
        <v>28</v>
      </c>
      <c r="L3" s="34" t="s">
        <v>29</v>
      </c>
      <c r="M3" s="34" t="s">
        <v>30</v>
      </c>
      <c r="N3" s="34" t="s">
        <v>31</v>
      </c>
      <c r="O3" s="34" t="s">
        <v>32</v>
      </c>
      <c r="P3" s="15" t="s">
        <v>6</v>
      </c>
    </row>
    <row r="4" spans="1:20" ht="27.6" x14ac:dyDescent="0.3">
      <c r="A4" s="32" t="s">
        <v>33</v>
      </c>
      <c r="B4" s="37"/>
      <c r="C4" s="37"/>
      <c r="D4" s="37"/>
      <c r="E4" s="37"/>
      <c r="F4" s="37"/>
      <c r="G4" s="37"/>
      <c r="H4" s="37"/>
      <c r="I4" s="37"/>
      <c r="J4" s="37">
        <v>1362.3333299999999</v>
      </c>
      <c r="K4" s="37">
        <v>189.8407</v>
      </c>
      <c r="L4" s="37"/>
      <c r="M4" s="37"/>
      <c r="N4" s="37"/>
      <c r="O4" s="37"/>
      <c r="P4" s="38">
        <v>1552.1740299999999</v>
      </c>
      <c r="Q4" s="31"/>
      <c r="R4" s="31"/>
      <c r="S4" s="31"/>
      <c r="T4" s="31"/>
    </row>
    <row r="5" spans="1:20" ht="41.4" x14ac:dyDescent="0.3">
      <c r="A5" s="32" t="s">
        <v>34</v>
      </c>
      <c r="B5" s="37"/>
      <c r="C5" s="37">
        <v>14419.166660000001</v>
      </c>
      <c r="D5" s="37">
        <v>19297.666659999999</v>
      </c>
      <c r="E5" s="37">
        <v>8299.5830000000005</v>
      </c>
      <c r="F5" s="37">
        <v>7963.9160000000002</v>
      </c>
      <c r="G5" s="37">
        <v>23847.166659999999</v>
      </c>
      <c r="H5" s="37">
        <v>6103.3977999999997</v>
      </c>
      <c r="I5" s="37">
        <v>3914.5</v>
      </c>
      <c r="J5" s="37">
        <v>624</v>
      </c>
      <c r="K5" s="37">
        <v>4640.5166600000002</v>
      </c>
      <c r="L5" s="37">
        <v>15000</v>
      </c>
      <c r="M5" s="37">
        <v>9011.9169999999995</v>
      </c>
      <c r="N5" s="37">
        <v>25780.082999999999</v>
      </c>
      <c r="O5" s="37">
        <v>22080.082999999999</v>
      </c>
      <c r="P5" s="38">
        <v>160981.99643999999</v>
      </c>
      <c r="Q5" s="31"/>
      <c r="R5" s="31"/>
      <c r="S5" s="31"/>
      <c r="T5" s="31"/>
    </row>
    <row r="6" spans="1:20" ht="41.4" x14ac:dyDescent="0.3">
      <c r="A6" s="32" t="s">
        <v>35</v>
      </c>
      <c r="B6" s="37">
        <v>1532</v>
      </c>
      <c r="C6" s="37"/>
      <c r="D6" s="37">
        <v>75</v>
      </c>
      <c r="E6" s="37">
        <v>3750</v>
      </c>
      <c r="F6" s="37">
        <v>206</v>
      </c>
      <c r="G6" s="37">
        <v>25714.28572</v>
      </c>
      <c r="H6" s="37"/>
      <c r="I6" s="37">
        <v>3200</v>
      </c>
      <c r="J6" s="37">
        <v>150.08332999999999</v>
      </c>
      <c r="K6" s="37"/>
      <c r="L6" s="37">
        <v>3000</v>
      </c>
      <c r="M6" s="37"/>
      <c r="N6" s="37">
        <v>87.5</v>
      </c>
      <c r="O6" s="37"/>
      <c r="P6" s="38">
        <v>37714.869050000001</v>
      </c>
      <c r="Q6" s="31"/>
      <c r="R6" s="31"/>
      <c r="S6" s="31"/>
      <c r="T6" s="31"/>
    </row>
    <row r="7" spans="1:20" ht="82.8" x14ac:dyDescent="0.3">
      <c r="A7" s="32" t="s">
        <v>36</v>
      </c>
      <c r="B7" s="37">
        <v>43936</v>
      </c>
      <c r="C7" s="37">
        <v>29883.29</v>
      </c>
      <c r="D7" s="37">
        <v>20067.25</v>
      </c>
      <c r="E7" s="37">
        <v>13569.165999999999</v>
      </c>
      <c r="F7" s="37">
        <v>5518.1660000000002</v>
      </c>
      <c r="G7" s="37">
        <v>18799.666669999999</v>
      </c>
      <c r="H7" s="37">
        <v>12311.85662</v>
      </c>
      <c r="I7" s="37">
        <v>1970</v>
      </c>
      <c r="J7" s="37">
        <v>17381.363000000001</v>
      </c>
      <c r="K7" s="37">
        <v>3264.8233399999999</v>
      </c>
      <c r="L7" s="37">
        <v>14662.334000000001</v>
      </c>
      <c r="M7" s="37">
        <v>13605.416999999999</v>
      </c>
      <c r="N7" s="37"/>
      <c r="O7" s="37">
        <v>13610.665999999999</v>
      </c>
      <c r="P7" s="38">
        <v>208579.99862999999</v>
      </c>
      <c r="Q7" s="31"/>
      <c r="R7" s="31"/>
      <c r="S7" s="31"/>
      <c r="T7" s="31"/>
    </row>
    <row r="8" spans="1:20" ht="110.4" x14ac:dyDescent="0.3">
      <c r="A8" s="32" t="s">
        <v>37</v>
      </c>
      <c r="B8" s="37">
        <v>145084.24166</v>
      </c>
      <c r="C8" s="37">
        <v>12944.853279999999</v>
      </c>
      <c r="D8" s="37">
        <v>3156.4169999999999</v>
      </c>
      <c r="E8" s="37">
        <v>6451.2391299999999</v>
      </c>
      <c r="F8" s="37"/>
      <c r="G8" s="37">
        <v>4300.9011399999999</v>
      </c>
      <c r="H8" s="37"/>
      <c r="I8" s="37">
        <v>23.8</v>
      </c>
      <c r="J8" s="37">
        <v>24956.58797</v>
      </c>
      <c r="K8" s="37">
        <v>2511.00963</v>
      </c>
      <c r="L8" s="37">
        <v>1770.7434000000001</v>
      </c>
      <c r="M8" s="37">
        <v>5521.1350000000002</v>
      </c>
      <c r="N8" s="37">
        <v>20518.591</v>
      </c>
      <c r="O8" s="37">
        <v>3083.6585500000001</v>
      </c>
      <c r="P8" s="38">
        <v>230323.17775999999</v>
      </c>
      <c r="Q8" s="31"/>
      <c r="R8" s="31"/>
      <c r="S8" s="31"/>
      <c r="T8" s="31"/>
    </row>
    <row r="9" spans="1:20" ht="82.8" x14ac:dyDescent="0.3">
      <c r="A9" s="32" t="s">
        <v>38</v>
      </c>
      <c r="B9" s="37">
        <v>58637.336519999997</v>
      </c>
      <c r="C9" s="37"/>
      <c r="D9" s="37"/>
      <c r="E9" s="37"/>
      <c r="F9" s="37"/>
      <c r="G9" s="37">
        <v>21080.7048</v>
      </c>
      <c r="H9" s="37"/>
      <c r="I9" s="37">
        <v>48925</v>
      </c>
      <c r="J9" s="37">
        <v>6616.3</v>
      </c>
      <c r="K9" s="37">
        <v>4030.6289999999999</v>
      </c>
      <c r="L9" s="37"/>
      <c r="M9" s="37"/>
      <c r="N9" s="37"/>
      <c r="O9" s="37"/>
      <c r="P9" s="38">
        <v>139289.97031999999</v>
      </c>
      <c r="Q9" s="31"/>
      <c r="R9" s="31"/>
      <c r="S9" s="31"/>
      <c r="T9" s="31"/>
    </row>
    <row r="10" spans="1:20" ht="110.4" x14ac:dyDescent="0.3">
      <c r="A10" s="32" t="s">
        <v>39</v>
      </c>
      <c r="B10" s="37">
        <v>58.59</v>
      </c>
      <c r="C10" s="37">
        <v>22</v>
      </c>
      <c r="D10" s="37"/>
      <c r="E10" s="37"/>
      <c r="F10" s="37"/>
      <c r="G10" s="37"/>
      <c r="H10" s="37"/>
      <c r="I10" s="37"/>
      <c r="J10" s="37">
        <v>30.649000000000001</v>
      </c>
      <c r="K10" s="37">
        <v>15</v>
      </c>
      <c r="L10" s="37"/>
      <c r="M10" s="37"/>
      <c r="N10" s="37"/>
      <c r="O10" s="37"/>
      <c r="P10" s="38">
        <v>126.239</v>
      </c>
      <c r="Q10" s="31"/>
      <c r="R10" s="31"/>
      <c r="S10" s="31"/>
      <c r="T10" s="31"/>
    </row>
    <row r="11" spans="1:20" ht="82.8" x14ac:dyDescent="0.3">
      <c r="A11" s="32" t="s">
        <v>40</v>
      </c>
      <c r="B11" s="37"/>
      <c r="C11" s="37">
        <v>3984.25</v>
      </c>
      <c r="D11" s="37">
        <v>661</v>
      </c>
      <c r="E11" s="37">
        <v>484.41699999999997</v>
      </c>
      <c r="F11" s="37">
        <v>158.75</v>
      </c>
      <c r="G11" s="37">
        <v>624.41666999999995</v>
      </c>
      <c r="H11" s="37">
        <v>151.916</v>
      </c>
      <c r="I11" s="37">
        <v>43</v>
      </c>
      <c r="J11" s="37"/>
      <c r="K11" s="37"/>
      <c r="L11" s="37">
        <v>272</v>
      </c>
      <c r="M11" s="37">
        <v>242.333</v>
      </c>
      <c r="N11" s="37">
        <v>250.166</v>
      </c>
      <c r="O11" s="37">
        <v>142.416</v>
      </c>
      <c r="P11" s="38">
        <v>7014.6646700000001</v>
      </c>
      <c r="Q11" s="31"/>
      <c r="R11" s="31"/>
      <c r="S11" s="31"/>
      <c r="T11" s="31"/>
    </row>
    <row r="12" spans="1:20" ht="96.6" x14ac:dyDescent="0.3">
      <c r="A12" s="32" t="s">
        <v>41</v>
      </c>
      <c r="B12" s="37">
        <v>430</v>
      </c>
      <c r="C12" s="37">
        <v>256</v>
      </c>
      <c r="D12" s="37">
        <v>172.25</v>
      </c>
      <c r="E12" s="37">
        <v>22.3</v>
      </c>
      <c r="F12" s="37">
        <v>86.082999999999998</v>
      </c>
      <c r="G12" s="37">
        <v>86.083330000000004</v>
      </c>
      <c r="H12" s="37">
        <v>35</v>
      </c>
      <c r="I12" s="37">
        <v>70</v>
      </c>
      <c r="J12" s="37"/>
      <c r="K12" s="37">
        <v>53</v>
      </c>
      <c r="L12" s="37">
        <v>171.79882000000001</v>
      </c>
      <c r="M12" s="37"/>
      <c r="N12" s="37">
        <v>24</v>
      </c>
      <c r="O12" s="37">
        <v>56.916060000000002</v>
      </c>
      <c r="P12" s="38">
        <v>1463.43121</v>
      </c>
      <c r="Q12" s="31"/>
      <c r="R12" s="31"/>
      <c r="S12" s="31"/>
      <c r="T12" s="31"/>
    </row>
    <row r="13" spans="1:20" ht="69" x14ac:dyDescent="0.3">
      <c r="A13" s="32" t="s">
        <v>42</v>
      </c>
      <c r="B13" s="37">
        <v>469.22</v>
      </c>
      <c r="C13" s="37">
        <v>201.21100000000001</v>
      </c>
      <c r="D13" s="37">
        <v>219</v>
      </c>
      <c r="E13" s="37">
        <v>89.6</v>
      </c>
      <c r="F13" s="37">
        <v>50</v>
      </c>
      <c r="G13" s="37">
        <v>260</v>
      </c>
      <c r="H13" s="37">
        <v>65</v>
      </c>
      <c r="I13" s="37"/>
      <c r="J13" s="37"/>
      <c r="K13" s="37">
        <v>83</v>
      </c>
      <c r="L13" s="37">
        <v>400</v>
      </c>
      <c r="M13" s="37">
        <v>70</v>
      </c>
      <c r="N13" s="37">
        <v>120</v>
      </c>
      <c r="O13" s="37">
        <v>96.609780000000001</v>
      </c>
      <c r="P13" s="38">
        <v>2123.6407800000002</v>
      </c>
      <c r="Q13" s="31"/>
      <c r="R13" s="31"/>
      <c r="S13" s="31"/>
      <c r="T13" s="31"/>
    </row>
    <row r="14" spans="1:20" ht="96.6" x14ac:dyDescent="0.3">
      <c r="A14" s="32" t="s">
        <v>43</v>
      </c>
      <c r="B14" s="37">
        <v>1320</v>
      </c>
      <c r="C14" s="37">
        <v>683.32500000000005</v>
      </c>
      <c r="D14" s="37">
        <v>134</v>
      </c>
      <c r="E14" s="37">
        <v>129.02500000000001</v>
      </c>
      <c r="F14" s="37">
        <v>257.89999999999998</v>
      </c>
      <c r="G14" s="37">
        <v>61.78</v>
      </c>
      <c r="H14" s="37">
        <v>120.35068</v>
      </c>
      <c r="I14" s="37">
        <v>43</v>
      </c>
      <c r="J14" s="37">
        <v>50</v>
      </c>
      <c r="K14" s="37">
        <v>158</v>
      </c>
      <c r="L14" s="37">
        <v>278</v>
      </c>
      <c r="M14" s="37">
        <v>168.517</v>
      </c>
      <c r="N14" s="37">
        <v>234.83332999999999</v>
      </c>
      <c r="O14" s="37">
        <v>228.36306999999999</v>
      </c>
      <c r="P14" s="38">
        <v>3867.0940799999998</v>
      </c>
      <c r="Q14" s="31"/>
      <c r="R14" s="31"/>
      <c r="S14" s="31"/>
      <c r="T14" s="31"/>
    </row>
    <row r="15" spans="1:20" ht="124.2" x14ac:dyDescent="0.3">
      <c r="A15" s="32" t="s">
        <v>44</v>
      </c>
      <c r="B15" s="37">
        <v>22505.087500000001</v>
      </c>
      <c r="C15" s="37">
        <v>1794.5175999999999</v>
      </c>
      <c r="D15" s="37">
        <v>152</v>
      </c>
      <c r="E15" s="37"/>
      <c r="F15" s="37"/>
      <c r="G15" s="37"/>
      <c r="H15" s="37"/>
      <c r="I15" s="37"/>
      <c r="J15" s="37">
        <v>280</v>
      </c>
      <c r="K15" s="37"/>
      <c r="L15" s="37"/>
      <c r="M15" s="37"/>
      <c r="N15" s="37"/>
      <c r="O15" s="37"/>
      <c r="P15" s="38">
        <v>24731.605100000001</v>
      </c>
      <c r="Q15" s="31"/>
      <c r="R15" s="31"/>
      <c r="S15" s="31"/>
      <c r="T15" s="31"/>
    </row>
    <row r="16" spans="1:20" ht="110.4" x14ac:dyDescent="0.3">
      <c r="A16" s="32" t="s">
        <v>45</v>
      </c>
      <c r="B16" s="37"/>
      <c r="C16" s="37">
        <v>3703.0430000000001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>
        <v>3703.0430000000001</v>
      </c>
      <c r="Q16" s="31"/>
      <c r="R16" s="31"/>
      <c r="S16" s="31"/>
      <c r="T16" s="31"/>
    </row>
    <row r="17" spans="1:20" ht="110.4" x14ac:dyDescent="0.3">
      <c r="A17" s="32" t="s">
        <v>46</v>
      </c>
      <c r="B17" s="37">
        <v>160</v>
      </c>
      <c r="C17" s="37">
        <v>390</v>
      </c>
      <c r="D17" s="37"/>
      <c r="E17" s="37"/>
      <c r="F17" s="37"/>
      <c r="G17" s="37">
        <v>28.131</v>
      </c>
      <c r="H17" s="37"/>
      <c r="I17" s="37"/>
      <c r="J17" s="37">
        <v>37.515439999999998</v>
      </c>
      <c r="K17" s="37"/>
      <c r="L17" s="37"/>
      <c r="M17" s="37">
        <v>11.4</v>
      </c>
      <c r="N17" s="37"/>
      <c r="O17" s="37"/>
      <c r="P17" s="38">
        <v>627.04643999999996</v>
      </c>
      <c r="Q17" s="31"/>
      <c r="R17" s="31"/>
      <c r="S17" s="31"/>
      <c r="T17" s="31"/>
    </row>
    <row r="18" spans="1:20" ht="372.6" x14ac:dyDescent="0.3">
      <c r="A18" s="32" t="s">
        <v>47</v>
      </c>
      <c r="B18" s="37">
        <v>15000</v>
      </c>
      <c r="C18" s="37">
        <v>10456.344779999999</v>
      </c>
      <c r="D18" s="37">
        <v>1860</v>
      </c>
      <c r="E18" s="37">
        <v>2230</v>
      </c>
      <c r="F18" s="37"/>
      <c r="G18" s="37">
        <v>2056</v>
      </c>
      <c r="H18" s="37">
        <v>1059.0139999999999</v>
      </c>
      <c r="I18" s="37">
        <v>100.5</v>
      </c>
      <c r="J18" s="37">
        <v>3200</v>
      </c>
      <c r="K18" s="37">
        <v>1896.15</v>
      </c>
      <c r="L18" s="37">
        <v>1000</v>
      </c>
      <c r="M18" s="37">
        <v>1025</v>
      </c>
      <c r="N18" s="37">
        <v>1700</v>
      </c>
      <c r="O18" s="37">
        <v>1594.5830000000001</v>
      </c>
      <c r="P18" s="38">
        <v>43177.591780000002</v>
      </c>
      <c r="Q18" s="31"/>
      <c r="R18" s="31"/>
      <c r="S18" s="31"/>
      <c r="T18" s="31"/>
    </row>
    <row r="19" spans="1:20" ht="179.4" x14ac:dyDescent="0.3">
      <c r="A19" s="32" t="s">
        <v>48</v>
      </c>
      <c r="B19" s="37">
        <v>41009.9</v>
      </c>
      <c r="C19" s="37">
        <v>20000</v>
      </c>
      <c r="D19" s="37">
        <v>13844.252</v>
      </c>
      <c r="E19" s="37">
        <v>4356</v>
      </c>
      <c r="F19" s="37"/>
      <c r="G19" s="37"/>
      <c r="H19" s="37">
        <v>1500</v>
      </c>
      <c r="I19" s="37">
        <v>750</v>
      </c>
      <c r="J19" s="37">
        <v>6910.14</v>
      </c>
      <c r="K19" s="37">
        <v>3761.4780000000001</v>
      </c>
      <c r="L19" s="37">
        <v>13000</v>
      </c>
      <c r="M19" s="37">
        <v>7400</v>
      </c>
      <c r="N19" s="37">
        <v>3500</v>
      </c>
      <c r="O19" s="37">
        <v>8135.94</v>
      </c>
      <c r="P19" s="38">
        <v>124167.71</v>
      </c>
      <c r="Q19" s="31"/>
      <c r="R19" s="31"/>
      <c r="S19" s="31"/>
      <c r="T19" s="31"/>
    </row>
    <row r="20" spans="1:20" ht="110.4" x14ac:dyDescent="0.3">
      <c r="A20" s="32" t="s">
        <v>49</v>
      </c>
      <c r="B20" s="37">
        <v>66.919250000000005</v>
      </c>
      <c r="C20" s="37"/>
      <c r="D20" s="37"/>
      <c r="E20" s="37">
        <v>300</v>
      </c>
      <c r="F20" s="37"/>
      <c r="G20" s="37">
        <v>1100</v>
      </c>
      <c r="H20" s="37"/>
      <c r="I20" s="37"/>
      <c r="J20" s="37"/>
      <c r="K20" s="37"/>
      <c r="L20" s="37">
        <v>1598.24406</v>
      </c>
      <c r="M20" s="37"/>
      <c r="N20" s="37">
        <v>778.26666999999998</v>
      </c>
      <c r="O20" s="37">
        <v>700</v>
      </c>
      <c r="P20" s="38">
        <v>4543.4299799999999</v>
      </c>
      <c r="Q20" s="31"/>
      <c r="R20" s="31"/>
      <c r="S20" s="31"/>
      <c r="T20" s="31"/>
    </row>
    <row r="21" spans="1:20" ht="151.80000000000001" x14ac:dyDescent="0.3">
      <c r="A21" s="32" t="s">
        <v>50</v>
      </c>
      <c r="B21" s="37"/>
      <c r="C21" s="37">
        <v>22.103000000000002</v>
      </c>
      <c r="D21" s="37"/>
      <c r="E21" s="37"/>
      <c r="F21" s="37">
        <v>3.7250000000000001</v>
      </c>
      <c r="G21" s="37"/>
      <c r="H21" s="37">
        <v>3.7240000000000002</v>
      </c>
      <c r="I21" s="37"/>
      <c r="J21" s="37">
        <v>7.4489999999999998</v>
      </c>
      <c r="K21" s="37"/>
      <c r="L21" s="37"/>
      <c r="M21" s="37"/>
      <c r="N21" s="37"/>
      <c r="O21" s="37"/>
      <c r="P21" s="38">
        <v>37.000999999999998</v>
      </c>
      <c r="Q21" s="31"/>
      <c r="R21" s="31"/>
      <c r="S21" s="31"/>
      <c r="T21" s="31"/>
    </row>
    <row r="22" spans="1:20" ht="96.6" x14ac:dyDescent="0.3">
      <c r="A22" s="32" t="s">
        <v>51</v>
      </c>
      <c r="B22" s="37"/>
      <c r="C22" s="37"/>
      <c r="D22" s="37"/>
      <c r="E22" s="37">
        <v>150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8">
        <v>150</v>
      </c>
      <c r="Q22" s="31"/>
      <c r="R22" s="31"/>
      <c r="S22" s="31"/>
      <c r="T22" s="31"/>
    </row>
    <row r="23" spans="1:20" ht="138" x14ac:dyDescent="0.3">
      <c r="A23" s="32" t="s">
        <v>52</v>
      </c>
      <c r="B23" s="37">
        <v>5178.098</v>
      </c>
      <c r="C23" s="37">
        <v>1566.212</v>
      </c>
      <c r="D23" s="37">
        <v>201</v>
      </c>
      <c r="E23" s="37">
        <v>200</v>
      </c>
      <c r="F23" s="37"/>
      <c r="G23" s="37"/>
      <c r="H23" s="37">
        <v>29.2</v>
      </c>
      <c r="I23" s="37">
        <v>21</v>
      </c>
      <c r="J23" s="37">
        <v>700</v>
      </c>
      <c r="K23" s="37"/>
      <c r="L23" s="37">
        <v>600</v>
      </c>
      <c r="M23" s="37">
        <v>359</v>
      </c>
      <c r="N23" s="37">
        <v>538.75</v>
      </c>
      <c r="O23" s="37">
        <v>739.49699999999996</v>
      </c>
      <c r="P23" s="38">
        <v>10132.757</v>
      </c>
      <c r="Q23" s="31"/>
      <c r="R23" s="31"/>
      <c r="S23" s="31"/>
      <c r="T23" s="31"/>
    </row>
    <row r="24" spans="1:20" ht="82.8" x14ac:dyDescent="0.3">
      <c r="A24" s="32" t="s">
        <v>53</v>
      </c>
      <c r="B24" s="37">
        <v>265.32299999999998</v>
      </c>
      <c r="C24" s="37">
        <v>80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>
        <v>345.32299999999998</v>
      </c>
      <c r="Q24" s="31"/>
      <c r="R24" s="31"/>
      <c r="S24" s="31"/>
      <c r="T24" s="31"/>
    </row>
    <row r="25" spans="1:20" ht="138" x14ac:dyDescent="0.3">
      <c r="A25" s="32" t="s">
        <v>54</v>
      </c>
      <c r="B25" s="37">
        <v>69036.160000000003</v>
      </c>
      <c r="C25" s="37"/>
      <c r="D25" s="37">
        <v>6118.8</v>
      </c>
      <c r="E25" s="37">
        <v>8510</v>
      </c>
      <c r="F25" s="37">
        <v>1893.7</v>
      </c>
      <c r="G25" s="37">
        <v>1384.5360000000001</v>
      </c>
      <c r="H25" s="37">
        <v>2508.63</v>
      </c>
      <c r="I25" s="37">
        <v>564</v>
      </c>
      <c r="J25" s="37">
        <v>10721.815000000001</v>
      </c>
      <c r="K25" s="37">
        <v>2798.6610000000001</v>
      </c>
      <c r="L25" s="37">
        <v>2500</v>
      </c>
      <c r="M25" s="37">
        <v>2600</v>
      </c>
      <c r="N25" s="37">
        <v>2575.6</v>
      </c>
      <c r="O25" s="37">
        <v>3066.21</v>
      </c>
      <c r="P25" s="38">
        <v>114278.11199999999</v>
      </c>
      <c r="Q25" s="31"/>
      <c r="R25" s="31"/>
      <c r="S25" s="31"/>
      <c r="T25" s="31"/>
    </row>
    <row r="26" spans="1:20" ht="82.8" x14ac:dyDescent="0.3">
      <c r="A26" s="32" t="s">
        <v>55</v>
      </c>
      <c r="B26" s="37">
        <v>39544.473879999998</v>
      </c>
      <c r="C26" s="37">
        <v>6074.76</v>
      </c>
      <c r="D26" s="37">
        <v>2150</v>
      </c>
      <c r="E26" s="37">
        <v>1780.25</v>
      </c>
      <c r="F26" s="37">
        <v>207.2</v>
      </c>
      <c r="G26" s="37">
        <v>1060.8</v>
      </c>
      <c r="H26" s="37">
        <v>392.63862999999998</v>
      </c>
      <c r="I26" s="37">
        <v>361.8</v>
      </c>
      <c r="J26" s="37">
        <v>447.55306000000002</v>
      </c>
      <c r="K26" s="37">
        <v>783.96933999999999</v>
      </c>
      <c r="L26" s="37">
        <v>1759.1334099999999</v>
      </c>
      <c r="M26" s="37">
        <v>100</v>
      </c>
      <c r="N26" s="37">
        <v>980.25385000000006</v>
      </c>
      <c r="O26" s="37">
        <v>1279.6679999999999</v>
      </c>
      <c r="P26" s="38">
        <v>56922.500169999999</v>
      </c>
      <c r="Q26" s="31"/>
      <c r="R26" s="31"/>
      <c r="S26" s="31"/>
      <c r="T26" s="31"/>
    </row>
    <row r="27" spans="1:20" ht="110.4" x14ac:dyDescent="0.3">
      <c r="A27" s="32" t="s">
        <v>56</v>
      </c>
      <c r="B27" s="37">
        <v>870</v>
      </c>
      <c r="C27" s="37"/>
      <c r="D27" s="37">
        <v>76.5</v>
      </c>
      <c r="E27" s="37">
        <v>50</v>
      </c>
      <c r="F27" s="37"/>
      <c r="G27" s="37"/>
      <c r="H27" s="37"/>
      <c r="I27" s="37">
        <v>12</v>
      </c>
      <c r="J27" s="37"/>
      <c r="K27" s="37"/>
      <c r="L27" s="37">
        <v>100</v>
      </c>
      <c r="M27" s="37"/>
      <c r="N27" s="37">
        <v>40</v>
      </c>
      <c r="O27" s="37"/>
      <c r="P27" s="38">
        <v>1148.5</v>
      </c>
      <c r="Q27" s="31"/>
      <c r="R27" s="31"/>
      <c r="S27" s="31"/>
      <c r="T27" s="31"/>
    </row>
    <row r="28" spans="1:20" ht="82.8" x14ac:dyDescent="0.3">
      <c r="A28" s="32" t="s">
        <v>57</v>
      </c>
      <c r="B28" s="37">
        <v>516.28881000000001</v>
      </c>
      <c r="C28" s="37">
        <v>5062.7083300000004</v>
      </c>
      <c r="D28" s="37"/>
      <c r="E28" s="37"/>
      <c r="F28" s="37"/>
      <c r="G28" s="37"/>
      <c r="H28" s="37"/>
      <c r="I28" s="37"/>
      <c r="J28" s="37">
        <v>158.50036</v>
      </c>
      <c r="K28" s="37">
        <v>63.133069999999996</v>
      </c>
      <c r="L28" s="37"/>
      <c r="M28" s="37"/>
      <c r="N28" s="37"/>
      <c r="O28" s="37"/>
      <c r="P28" s="38">
        <v>5800.6305700000003</v>
      </c>
      <c r="Q28" s="31"/>
      <c r="R28" s="31"/>
      <c r="S28" s="31"/>
      <c r="T28" s="31"/>
    </row>
    <row r="29" spans="1:20" ht="55.2" x14ac:dyDescent="0.3">
      <c r="A29" s="32" t="s">
        <v>58</v>
      </c>
      <c r="B29" s="37"/>
      <c r="C29" s="37"/>
      <c r="D29" s="37"/>
      <c r="E29" s="37"/>
      <c r="F29" s="37"/>
      <c r="G29" s="37"/>
      <c r="H29" s="37"/>
      <c r="I29" s="37"/>
      <c r="J29" s="37">
        <v>42821</v>
      </c>
      <c r="K29" s="37"/>
      <c r="L29" s="37"/>
      <c r="M29" s="37"/>
      <c r="N29" s="37"/>
      <c r="O29" s="37"/>
      <c r="P29" s="38">
        <v>42821</v>
      </c>
      <c r="Q29" s="31"/>
      <c r="R29" s="31"/>
      <c r="S29" s="31"/>
      <c r="T29" s="31"/>
    </row>
    <row r="30" spans="1:20" ht="82.8" x14ac:dyDescent="0.3">
      <c r="A30" s="32" t="s">
        <v>59</v>
      </c>
      <c r="B30" s="37">
        <v>3121.4054999999998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8">
        <v>3121.4054999999998</v>
      </c>
      <c r="Q30" s="31"/>
      <c r="R30" s="31"/>
      <c r="S30" s="31"/>
      <c r="T30" s="31"/>
    </row>
    <row r="31" spans="1:20" ht="69" x14ac:dyDescent="0.3">
      <c r="A31" s="32" t="s">
        <v>60</v>
      </c>
      <c r="B31" s="37"/>
      <c r="C31" s="37">
        <v>13956.8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8">
        <v>13956.8</v>
      </c>
      <c r="Q31" s="31"/>
      <c r="R31" s="31"/>
      <c r="S31" s="31"/>
      <c r="T31" s="31"/>
    </row>
    <row r="32" spans="1:20" ht="82.8" x14ac:dyDescent="0.3">
      <c r="A32" s="32" t="s">
        <v>61</v>
      </c>
      <c r="B32" s="37">
        <v>15308.34455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>
        <v>15308.34455</v>
      </c>
      <c r="Q32" s="31"/>
      <c r="R32" s="31"/>
      <c r="S32" s="31"/>
      <c r="T32" s="31"/>
    </row>
    <row r="33" spans="1:20" ht="55.2" x14ac:dyDescent="0.3">
      <c r="A33" s="32" t="s">
        <v>62</v>
      </c>
      <c r="B33" s="37">
        <v>131.35436000000001</v>
      </c>
      <c r="C33" s="37">
        <v>148.92143999999999</v>
      </c>
      <c r="D33" s="37">
        <v>49.640479999999997</v>
      </c>
      <c r="E33" s="37">
        <v>74.460719999999995</v>
      </c>
      <c r="F33" s="37"/>
      <c r="G33" s="37"/>
      <c r="H33" s="37"/>
      <c r="I33" s="37"/>
      <c r="J33" s="37">
        <v>49.640479999999997</v>
      </c>
      <c r="K33" s="37"/>
      <c r="L33" s="37">
        <v>99.280959999999993</v>
      </c>
      <c r="M33" s="37">
        <v>22.407820000000001</v>
      </c>
      <c r="N33" s="37"/>
      <c r="O33" s="37"/>
      <c r="P33" s="38">
        <v>575.70626000000004</v>
      </c>
      <c r="Q33" s="31"/>
      <c r="R33" s="31"/>
      <c r="S33" s="31"/>
      <c r="T33" s="31"/>
    </row>
    <row r="34" spans="1:20" ht="41.4" x14ac:dyDescent="0.3">
      <c r="A34" s="32" t="s">
        <v>63</v>
      </c>
      <c r="B34" s="37">
        <v>173.637</v>
      </c>
      <c r="C34" s="37">
        <v>854.46799999999996</v>
      </c>
      <c r="D34" s="37">
        <v>82.404759999999996</v>
      </c>
      <c r="E34" s="37">
        <v>57.057000000000002</v>
      </c>
      <c r="F34" s="37">
        <v>71.3</v>
      </c>
      <c r="G34" s="37">
        <v>223.2</v>
      </c>
      <c r="H34" s="37">
        <v>172.202</v>
      </c>
      <c r="I34" s="37">
        <v>6.9450000000000003</v>
      </c>
      <c r="J34" s="37">
        <v>90.290999999999997</v>
      </c>
      <c r="K34" s="37">
        <v>6.9450000000000003</v>
      </c>
      <c r="L34" s="37">
        <v>416.72800000000001</v>
      </c>
      <c r="M34" s="37">
        <v>2.61</v>
      </c>
      <c r="N34" s="37"/>
      <c r="O34" s="37">
        <v>96.730999999999995</v>
      </c>
      <c r="P34" s="38">
        <v>2254.5187599999999</v>
      </c>
      <c r="Q34" s="31"/>
      <c r="R34" s="31"/>
      <c r="S34" s="31"/>
      <c r="T34" s="31"/>
    </row>
    <row r="35" spans="1:20" ht="69" x14ac:dyDescent="0.3">
      <c r="A35" s="32" t="s">
        <v>64</v>
      </c>
      <c r="B35" s="37">
        <v>273.34300000000002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8">
        <v>273.34300000000002</v>
      </c>
      <c r="Q35" s="31"/>
      <c r="R35" s="31"/>
      <c r="S35" s="31"/>
      <c r="T35" s="31"/>
    </row>
    <row r="36" spans="1:20" ht="96.6" x14ac:dyDescent="0.3">
      <c r="A36" s="32" t="s">
        <v>65</v>
      </c>
      <c r="B36" s="37"/>
      <c r="C36" s="37"/>
      <c r="D36" s="37">
        <v>1319.5</v>
      </c>
      <c r="E36" s="37"/>
      <c r="F36" s="37"/>
      <c r="G36" s="37">
        <v>-1104.5335399999999</v>
      </c>
      <c r="H36" s="37"/>
      <c r="I36" s="37"/>
      <c r="J36" s="37"/>
      <c r="K36" s="37">
        <v>173.2</v>
      </c>
      <c r="L36" s="37"/>
      <c r="M36" s="37"/>
      <c r="N36" s="37">
        <v>1446</v>
      </c>
      <c r="O36" s="37"/>
      <c r="P36" s="38">
        <v>1834.1664599999999</v>
      </c>
      <c r="Q36" s="31"/>
      <c r="R36" s="31"/>
      <c r="S36" s="31"/>
      <c r="T36" s="31"/>
    </row>
    <row r="37" spans="1:20" x14ac:dyDescent="0.3">
      <c r="A37" s="29" t="s">
        <v>66</v>
      </c>
      <c r="B37" s="38">
        <v>464627.72302999999</v>
      </c>
      <c r="C37" s="38">
        <v>126503.97409</v>
      </c>
      <c r="D37" s="38">
        <v>69636.680900000007</v>
      </c>
      <c r="E37" s="38">
        <v>50503.097849999998</v>
      </c>
      <c r="F37" s="38">
        <v>16416.740000000002</v>
      </c>
      <c r="G37" s="38">
        <v>99523.138449999999</v>
      </c>
      <c r="H37" s="38">
        <v>24452.92973</v>
      </c>
      <c r="I37" s="38">
        <v>60005.544999999998</v>
      </c>
      <c r="J37" s="38">
        <v>116595.22096999999</v>
      </c>
      <c r="K37" s="38">
        <v>24429.355739999999</v>
      </c>
      <c r="L37" s="38">
        <v>56628.262649999997</v>
      </c>
      <c r="M37" s="38">
        <v>40139.736819999998</v>
      </c>
      <c r="N37" s="38">
        <v>58574.043850000002</v>
      </c>
      <c r="O37" s="38">
        <v>54911.341460000003</v>
      </c>
      <c r="P37" s="38">
        <v>1262947.79054</v>
      </c>
      <c r="Q37" s="30"/>
      <c r="R37" s="30"/>
      <c r="S37" s="30"/>
      <c r="T37" s="30"/>
    </row>
  </sheetData>
  <pageMargins left="0.23622047244094491" right="0.2" top="0.34" bottom="0.34" header="0.31496062992125984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2016-09-21T01:33:21Z</dcterms:modified>
</cp:coreProperties>
</file>